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6819"/>
  <workbookPr autoCompressPictures="0"/>
  <bookViews>
    <workbookView xWindow="39660" yWindow="0" windowWidth="25600" windowHeight="16060" tabRatio="500"/>
  </bookViews>
  <sheets>
    <sheet name="Sheet1" sheetId="1" r:id="rId1"/>
    <sheet name="Tubes" sheetId="2" r:id="rId2"/>
    <sheet name="Envelopes" sheetId="3" r:id="rId3"/>
  </sheets>
  <definedNames>
    <definedName name="_xlnm._FilterDatabase" localSheetId="2" hidden="1">Envelopes!$F$45:$AC$46</definedName>
    <definedName name="t">Tubes!$V$76:$V$77</definedName>
    <definedName name="Tubes">Tubes!$A$45:$Z$76</definedName>
  </definedNam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O15" i="1" l="1"/>
  <c r="L79" i="3"/>
  <c r="N79" i="3"/>
  <c r="L80" i="3"/>
  <c r="N80" i="3"/>
  <c r="N78" i="3"/>
  <c r="L78" i="3"/>
  <c r="N48" i="3"/>
  <c r="N49" i="3"/>
  <c r="N50" i="3"/>
  <c r="N51" i="3"/>
  <c r="N52" i="3"/>
  <c r="N47" i="3"/>
  <c r="L48" i="3"/>
  <c r="L49" i="3"/>
  <c r="L50" i="3"/>
  <c r="L51" i="3"/>
  <c r="L52" i="3"/>
  <c r="L47" i="3"/>
  <c r="T80" i="3"/>
  <c r="T79" i="3"/>
  <c r="T78" i="3"/>
  <c r="M10" i="1"/>
  <c r="M11" i="1"/>
  <c r="M12" i="1"/>
  <c r="M13" i="1"/>
  <c r="M14" i="1"/>
  <c r="M9" i="1"/>
  <c r="L10" i="1"/>
  <c r="L11" i="1"/>
  <c r="L12" i="1"/>
  <c r="L13" i="1"/>
  <c r="L14" i="1"/>
  <c r="L9" i="1"/>
  <c r="J10" i="1"/>
  <c r="J11" i="1"/>
  <c r="J12" i="1"/>
  <c r="J13" i="1"/>
  <c r="J14" i="1"/>
  <c r="J9" i="1"/>
  <c r="I10" i="1"/>
  <c r="I11" i="1"/>
  <c r="I12" i="1"/>
  <c r="I13" i="1"/>
  <c r="I14" i="1"/>
  <c r="I9" i="1"/>
  <c r="H10" i="1"/>
  <c r="H11" i="1"/>
  <c r="H12" i="1"/>
  <c r="H13" i="1"/>
  <c r="H14" i="1"/>
  <c r="H9" i="1"/>
  <c r="F10" i="1"/>
  <c r="F11" i="1"/>
  <c r="F12" i="1"/>
  <c r="F13" i="1"/>
  <c r="F14" i="1"/>
  <c r="F9" i="1"/>
  <c r="E10" i="1"/>
  <c r="E11" i="1"/>
  <c r="E12" i="1"/>
  <c r="E13" i="1"/>
  <c r="E14" i="1"/>
  <c r="E9" i="1"/>
  <c r="D10" i="1"/>
  <c r="D11" i="1"/>
  <c r="D12" i="1"/>
  <c r="D13" i="1"/>
  <c r="D14" i="1"/>
  <c r="D9" i="1"/>
  <c r="O14" i="1"/>
  <c r="O13" i="1"/>
  <c r="O12" i="1"/>
  <c r="O11" i="1"/>
  <c r="O10" i="1"/>
  <c r="O9" i="1"/>
  <c r="M8" i="1"/>
  <c r="O8" i="1"/>
  <c r="M7" i="1"/>
  <c r="O7" i="1"/>
  <c r="M6" i="1"/>
  <c r="O6" i="1"/>
  <c r="M5" i="1"/>
  <c r="O5" i="1"/>
  <c r="M4" i="1"/>
  <c r="O4" i="1"/>
  <c r="M3" i="1"/>
  <c r="O3" i="1"/>
  <c r="M2" i="1"/>
  <c r="O2" i="1"/>
  <c r="F85" i="2"/>
  <c r="H85" i="2"/>
  <c r="J85" i="2"/>
  <c r="F3" i="1"/>
  <c r="M85" i="2"/>
  <c r="G3" i="1"/>
  <c r="P85" i="2"/>
  <c r="R85" i="2"/>
  <c r="T85" i="2"/>
  <c r="J3" i="1"/>
  <c r="W85" i="2"/>
  <c r="K3" i="1"/>
  <c r="Z85" i="2"/>
  <c r="L3" i="1"/>
  <c r="AC85" i="2"/>
  <c r="F87" i="2"/>
  <c r="H87" i="2"/>
  <c r="J87" i="2"/>
  <c r="F4" i="1"/>
  <c r="M87" i="2"/>
  <c r="G4" i="1"/>
  <c r="P87" i="2"/>
  <c r="R87" i="2"/>
  <c r="T87" i="2"/>
  <c r="J4" i="1"/>
  <c r="W87" i="2"/>
  <c r="K4" i="1"/>
  <c r="Z87" i="2"/>
  <c r="L4" i="1"/>
  <c r="AC87" i="2"/>
  <c r="F88" i="2"/>
  <c r="H88" i="2"/>
  <c r="J88" i="2"/>
  <c r="F5" i="1"/>
  <c r="M88" i="2"/>
  <c r="G5" i="1"/>
  <c r="P88" i="2"/>
  <c r="R88" i="2"/>
  <c r="T88" i="2"/>
  <c r="J5" i="1"/>
  <c r="W88" i="2"/>
  <c r="K5" i="1"/>
  <c r="Z88" i="2"/>
  <c r="L5" i="1"/>
  <c r="AC88" i="2"/>
  <c r="F90" i="2"/>
  <c r="H90" i="2"/>
  <c r="J90" i="2"/>
  <c r="F6" i="1"/>
  <c r="M90" i="2"/>
  <c r="G6" i="1"/>
  <c r="P90" i="2"/>
  <c r="R90" i="2"/>
  <c r="T90" i="2"/>
  <c r="J6" i="1"/>
  <c r="W90" i="2"/>
  <c r="K6" i="1"/>
  <c r="Z90" i="2"/>
  <c r="L6" i="1"/>
  <c r="AC90" i="2"/>
  <c r="F91" i="2"/>
  <c r="H91" i="2"/>
  <c r="J91" i="2"/>
  <c r="F7" i="1"/>
  <c r="M91" i="2"/>
  <c r="G7" i="1"/>
  <c r="P91" i="2"/>
  <c r="R91" i="2"/>
  <c r="T91" i="2"/>
  <c r="J7" i="1"/>
  <c r="W91" i="2"/>
  <c r="K7" i="1"/>
  <c r="Z91" i="2"/>
  <c r="L7" i="1"/>
  <c r="AC91" i="2"/>
  <c r="F92" i="2"/>
  <c r="H92" i="2"/>
  <c r="J92" i="2"/>
  <c r="F8" i="1"/>
  <c r="M92" i="2"/>
  <c r="G8" i="1"/>
  <c r="P92" i="2"/>
  <c r="R92" i="2"/>
  <c r="T92" i="2"/>
  <c r="J8" i="1"/>
  <c r="W92" i="2"/>
  <c r="K8" i="1"/>
  <c r="Z92" i="2"/>
  <c r="L8" i="1"/>
  <c r="AC92" i="2"/>
  <c r="AC83" i="2"/>
  <c r="Z83" i="2"/>
  <c r="L2" i="1"/>
  <c r="W83" i="2"/>
  <c r="K2" i="1"/>
  <c r="P83" i="2"/>
  <c r="R83" i="2"/>
  <c r="T83" i="2"/>
  <c r="J2" i="1"/>
  <c r="M83" i="2"/>
  <c r="G2" i="1"/>
  <c r="F83" i="2"/>
  <c r="H83" i="2"/>
  <c r="J83" i="2"/>
  <c r="F2" i="1"/>
  <c r="AC84" i="2"/>
  <c r="AC86" i="2"/>
  <c r="AC89" i="2"/>
  <c r="W84" i="2"/>
  <c r="W86" i="2"/>
  <c r="W89" i="2"/>
  <c r="Z84" i="2"/>
  <c r="Z86" i="2"/>
  <c r="Z89" i="2"/>
  <c r="P84" i="2"/>
  <c r="R84" i="2"/>
  <c r="T84" i="2"/>
  <c r="P86" i="2"/>
  <c r="R86" i="2"/>
  <c r="T86" i="2"/>
  <c r="P89" i="2"/>
  <c r="R89" i="2"/>
  <c r="T89" i="2"/>
  <c r="M84" i="2"/>
  <c r="M86" i="2"/>
  <c r="M89" i="2"/>
  <c r="F84" i="2"/>
  <c r="H84" i="2"/>
  <c r="J84" i="2"/>
  <c r="F86" i="2"/>
  <c r="H86" i="2"/>
  <c r="J86" i="2"/>
  <c r="F89" i="2"/>
  <c r="H89" i="2"/>
  <c r="J89" i="2"/>
</calcChain>
</file>

<file path=xl/sharedStrings.xml><?xml version="1.0" encoding="utf-8"?>
<sst xmlns="http://schemas.openxmlformats.org/spreadsheetml/2006/main" count="177" uniqueCount="83">
  <si>
    <t>Name</t>
  </si>
  <si>
    <t>Description</t>
  </si>
  <si>
    <t>Type</t>
  </si>
  <si>
    <t>External Length (mm)</t>
  </si>
  <si>
    <t>External Width (mm)</t>
  </si>
  <si>
    <t>External Height (mm)</t>
  </si>
  <si>
    <t>External Diameter (mm)</t>
  </si>
  <si>
    <t>Internal Length (mm)</t>
  </si>
  <si>
    <t>Internal Width (mm)</t>
  </si>
  <si>
    <t>Internal Height (mm)</t>
  </si>
  <si>
    <t>Internal Diameter (mm)</t>
  </si>
  <si>
    <t>Weight (g)</t>
  </si>
  <si>
    <t>Cost of Container (€)</t>
  </si>
  <si>
    <t>Shipping Cost (€)</t>
  </si>
  <si>
    <t>Total Cost (€)</t>
  </si>
  <si>
    <t>A</t>
  </si>
  <si>
    <t>Tube</t>
  </si>
  <si>
    <t>B</t>
  </si>
  <si>
    <t>C</t>
  </si>
  <si>
    <t>D</t>
  </si>
  <si>
    <t>E</t>
  </si>
  <si>
    <t>F</t>
  </si>
  <si>
    <t>G</t>
  </si>
  <si>
    <t>Rocksteady Technology</t>
  </si>
  <si>
    <t>Types of Connector</t>
  </si>
  <si>
    <t>Picture</t>
  </si>
  <si>
    <t>Male</t>
  </si>
  <si>
    <t>Types of connectors</t>
  </si>
  <si>
    <t>Man. Dia</t>
  </si>
  <si>
    <t>Ex. Height</t>
  </si>
  <si>
    <t>Screw Gap</t>
  </si>
  <si>
    <t>Ex. Dia</t>
  </si>
  <si>
    <t>Internal Height</t>
  </si>
  <si>
    <t>Internal Dia</t>
  </si>
  <si>
    <t>Weight</t>
  </si>
  <si>
    <t>Female</t>
  </si>
  <si>
    <t>Possible Combinations</t>
  </si>
  <si>
    <t>Ex. Heigh</t>
  </si>
  <si>
    <t>Total Height</t>
  </si>
  <si>
    <t>Total Weight</t>
  </si>
  <si>
    <t>Screw Gap (mm)</t>
  </si>
  <si>
    <t>Cost</t>
  </si>
  <si>
    <t>Last updated PD 19/02/2015</t>
  </si>
  <si>
    <t>Tube Shipping Container</t>
  </si>
  <si>
    <t>-</t>
  </si>
  <si>
    <t>Coupling</t>
  </si>
  <si>
    <t>(mm)</t>
  </si>
  <si>
    <t>(g)</t>
  </si>
  <si>
    <t>(€)</t>
  </si>
  <si>
    <t>Total Cost</t>
  </si>
  <si>
    <t>Clear Tube</t>
  </si>
  <si>
    <t>H</t>
  </si>
  <si>
    <t>I</t>
  </si>
  <si>
    <t>J</t>
  </si>
  <si>
    <t>K</t>
  </si>
  <si>
    <t>Ridget Carton Envelope</t>
  </si>
  <si>
    <t>Envelope</t>
  </si>
  <si>
    <t>L</t>
  </si>
  <si>
    <t>Types of Envelope</t>
  </si>
  <si>
    <t>Rigid Carton</t>
  </si>
  <si>
    <t>Carton</t>
  </si>
  <si>
    <t>Ex. Width</t>
  </si>
  <si>
    <t>Ex. Length</t>
  </si>
  <si>
    <t>Int. Width</t>
  </si>
  <si>
    <t>Int. Length</t>
  </si>
  <si>
    <t>Int. Height</t>
  </si>
  <si>
    <t>M</t>
  </si>
  <si>
    <t>N</t>
  </si>
  <si>
    <t>O</t>
  </si>
  <si>
    <t>P</t>
  </si>
  <si>
    <t>CP 010.16 250 x 360 x - 50mm</t>
  </si>
  <si>
    <t>Rigid  Envelope</t>
  </si>
  <si>
    <t>Manufacture Description</t>
  </si>
  <si>
    <r>
      <t>CP 010.04</t>
    </r>
    <r>
      <rPr>
        <sz val="12"/>
        <color theme="1"/>
        <rFont val="Times New Roman"/>
        <family val="2"/>
      </rPr>
      <t xml:space="preserve"> 235 x 340 x 35mm</t>
    </r>
  </si>
  <si>
    <t>CBM278400M 400 x 278mm</t>
  </si>
  <si>
    <t>Pervious Envelopes that are now removed</t>
  </si>
  <si>
    <t>CP 010.02</t>
  </si>
  <si>
    <t>CP 010.05</t>
  </si>
  <si>
    <t>CP 010.07</t>
  </si>
  <si>
    <t>CP 010.08</t>
  </si>
  <si>
    <t>CP 010.09</t>
  </si>
  <si>
    <r>
      <t>CP010</t>
    </r>
    <r>
      <rPr>
        <sz val="12"/>
        <color theme="1"/>
        <rFont val="Times New Roman"/>
        <family val="2"/>
      </rPr>
      <t>.</t>
    </r>
    <r>
      <rPr>
        <sz val="12"/>
        <color theme="1"/>
        <rFont val="Times New Roman"/>
        <family val="2"/>
      </rPr>
      <t>1</t>
    </r>
    <r>
      <rPr>
        <sz val="12"/>
        <color theme="1"/>
        <rFont val="Times New Roman"/>
        <family val="2"/>
      </rPr>
      <t>0</t>
    </r>
  </si>
  <si>
    <t>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</si>
</sst>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0" x14ac:knownFonts="1">
    <font>
      <sz val="12"/>
      <color rgb="FF000000"/>
      <name val="Times New Roman"/>
      <family val="2"/>
      <charset val="1"/>
    </font>
    <font>
      <sz val="12"/>
      <color theme="1"/>
      <name val="Times New Roman"/>
      <family val="2"/>
    </font>
    <font>
      <sz val="12"/>
      <color theme="1"/>
      <name val="Times New Roman"/>
      <family val="2"/>
    </font>
    <font>
      <sz val="12"/>
      <color theme="1"/>
      <name val="Times New Roman"/>
      <family val="2"/>
    </font>
    <font>
      <sz val="12"/>
      <color theme="1"/>
      <name val="Times New Roman"/>
      <family val="2"/>
    </font>
    <font>
      <b/>
      <sz val="12"/>
      <color rgb="FF000000"/>
      <name val="Times New Roman"/>
      <family val="2"/>
      <charset val="1"/>
    </font>
    <font>
      <sz val="8"/>
      <name val="Times New Roman"/>
      <family val="2"/>
      <charset val="1"/>
    </font>
    <font>
      <u/>
      <sz val="12"/>
      <color theme="10"/>
      <name val="Times New Roman"/>
      <family val="2"/>
      <charset val="1"/>
    </font>
    <font>
      <u/>
      <sz val="12"/>
      <color theme="11"/>
      <name val="Times New Roman"/>
      <family val="2"/>
      <charset val="1"/>
    </font>
    <font>
      <sz val="12"/>
      <color rgb="FF000000"/>
      <name val="Times New Roman"/>
      <family val="2"/>
      <charset val="1"/>
    </font>
    <font>
      <b/>
      <sz val="12"/>
      <color theme="1"/>
      <name val="Times New Roman"/>
      <family val="2"/>
    </font>
    <font>
      <b/>
      <sz val="18"/>
      <color theme="1"/>
      <name val="Times New Roman"/>
    </font>
    <font>
      <i/>
      <sz val="12"/>
      <color theme="1"/>
      <name val="Times New Roman"/>
    </font>
    <font>
      <b/>
      <sz val="16"/>
      <color theme="1"/>
      <name val="Times New Roman"/>
    </font>
    <font>
      <b/>
      <sz val="20"/>
      <color theme="1"/>
      <name val="Times New Roman"/>
    </font>
    <font>
      <sz val="14"/>
      <color theme="1"/>
      <name val="Times New Roman"/>
    </font>
    <font>
      <b/>
      <sz val="11.5"/>
      <color theme="1"/>
      <name val="Times New Roman"/>
    </font>
    <font>
      <b/>
      <sz val="14"/>
      <color theme="1"/>
      <name val="Times New Roman"/>
    </font>
    <font>
      <b/>
      <sz val="11.5"/>
      <color rgb="FF000000"/>
      <name val="Times New Roman"/>
    </font>
    <font>
      <b/>
      <sz val="10"/>
      <color theme="1"/>
      <name val="Times New Roman"/>
    </font>
  </fonts>
  <fills count="5">
    <fill>
      <patternFill patternType="none"/>
    </fill>
    <fill>
      <patternFill patternType="gray125"/>
    </fill>
    <fill>
      <patternFill patternType="solid">
        <fgColor theme="6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89">
    <xf numFmtId="0" fontId="0" fillId="0" borderId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</cellStyleXfs>
  <cellXfs count="105">
    <xf numFmtId="0" fontId="0" fillId="0" borderId="0" xfId="0"/>
    <xf numFmtId="0" fontId="5" fillId="0" borderId="0" xfId="0" applyFont="1"/>
    <xf numFmtId="2" fontId="0" fillId="0" borderId="0" xfId="0" applyNumberFormat="1"/>
    <xf numFmtId="0" fontId="5" fillId="0" borderId="1" xfId="0" applyFont="1" applyBorder="1" applyAlignment="1">
      <alignment horizontal="center" vertical="center" wrapText="1"/>
    </xf>
    <xf numFmtId="2" fontId="5" fillId="0" borderId="1" xfId="0" applyNumberFormat="1" applyFont="1" applyBorder="1" applyAlignment="1">
      <alignment horizontal="center" vertical="center" wrapText="1"/>
    </xf>
    <xf numFmtId="2" fontId="5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wrapText="1"/>
    </xf>
    <xf numFmtId="0" fontId="5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left" vertical="center"/>
    </xf>
    <xf numFmtId="0" fontId="0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1" xfId="0" applyBorder="1"/>
    <xf numFmtId="0" fontId="11" fillId="0" borderId="0" xfId="0" applyFont="1"/>
    <xf numFmtId="0" fontId="10" fillId="0" borderId="0" xfId="0" applyFont="1"/>
    <xf numFmtId="0" fontId="12" fillId="0" borderId="0" xfId="0" applyFont="1"/>
    <xf numFmtId="0" fontId="13" fillId="0" borderId="0" xfId="0" applyFont="1"/>
    <xf numFmtId="0" fontId="0" fillId="0" borderId="0" xfId="0" applyAlignment="1">
      <alignment horizontal="center" vertical="center" wrapText="1"/>
    </xf>
    <xf numFmtId="0" fontId="5" fillId="0" borderId="0" xfId="0" applyFont="1" applyAlignment="1">
      <alignment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2" fontId="0" fillId="0" borderId="1" xfId="0" applyNumberForma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3" borderId="12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14" fillId="0" borderId="2" xfId="0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0" fontId="14" fillId="0" borderId="5" xfId="0" applyFont="1" applyBorder="1" applyAlignment="1">
      <alignment horizontal="center" vertical="center"/>
    </xf>
    <xf numFmtId="0" fontId="14" fillId="0" borderId="6" xfId="0" applyFont="1" applyBorder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0" fontId="14" fillId="0" borderId="9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15" fillId="0" borderId="10" xfId="0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5" fillId="0" borderId="12" xfId="0" applyFont="1" applyBorder="1" applyAlignment="1">
      <alignment horizontal="center" vertical="center"/>
    </xf>
    <xf numFmtId="0" fontId="15" fillId="0" borderId="6" xfId="0" applyFont="1" applyBorder="1" applyAlignment="1">
      <alignment horizontal="center" vertical="center"/>
    </xf>
    <xf numFmtId="0" fontId="15" fillId="0" borderId="7" xfId="0" applyFont="1" applyBorder="1" applyAlignment="1">
      <alignment horizontal="center" vertical="center"/>
    </xf>
    <xf numFmtId="0" fontId="15" fillId="0" borderId="9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 vertical="center" wrapText="1"/>
    </xf>
    <xf numFmtId="0" fontId="5" fillId="0" borderId="11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5" fillId="0" borderId="10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18" fillId="0" borderId="2" xfId="0" applyFont="1" applyBorder="1" applyAlignment="1">
      <alignment horizontal="center" vertical="center" wrapText="1"/>
    </xf>
    <xf numFmtId="0" fontId="18" fillId="0" borderId="3" xfId="0" applyFont="1" applyBorder="1" applyAlignment="1">
      <alignment horizontal="center" vertical="center" wrapText="1"/>
    </xf>
    <xf numFmtId="0" fontId="18" fillId="0" borderId="10" xfId="0" applyFont="1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 wrapText="1"/>
    </xf>
    <xf numFmtId="0" fontId="18" fillId="0" borderId="5" xfId="0" applyFont="1" applyBorder="1" applyAlignment="1">
      <alignment horizontal="center" vertical="center" wrapText="1"/>
    </xf>
    <xf numFmtId="0" fontId="18" fillId="0" borderId="12" xfId="0" applyFont="1" applyBorder="1" applyAlignment="1">
      <alignment horizontal="center" vertical="center" wrapText="1"/>
    </xf>
    <xf numFmtId="0" fontId="0" fillId="0" borderId="10" xfId="0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9" fillId="0" borderId="11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9" fillId="4" borderId="1" xfId="0" applyFont="1" applyFill="1" applyBorder="1" applyAlignment="1">
      <alignment horizontal="center"/>
    </xf>
    <xf numFmtId="0" fontId="9" fillId="4" borderId="11" xfId="0" applyFont="1" applyFill="1" applyBorder="1" applyAlignment="1">
      <alignment horizontal="center"/>
    </xf>
    <xf numFmtId="0" fontId="0" fillId="3" borderId="10" xfId="0" applyFill="1" applyBorder="1" applyAlignment="1">
      <alignment horizontal="center"/>
    </xf>
    <xf numFmtId="0" fontId="9" fillId="3" borderId="1" xfId="0" applyFont="1" applyFill="1" applyBorder="1" applyAlignment="1">
      <alignment horizontal="center"/>
    </xf>
    <xf numFmtId="0" fontId="9" fillId="3" borderId="11" xfId="0" applyFont="1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9" fillId="2" borderId="1" xfId="0" applyFont="1" applyFill="1" applyBorder="1" applyAlignment="1">
      <alignment horizontal="center"/>
    </xf>
    <xf numFmtId="0" fontId="9" fillId="2" borderId="11" xfId="0" applyFont="1" applyFill="1" applyBorder="1" applyAlignment="1">
      <alignment horizontal="center"/>
    </xf>
    <xf numFmtId="0" fontId="16" fillId="0" borderId="1" xfId="0" applyFont="1" applyBorder="1" applyAlignment="1">
      <alignment horizontal="center" vertical="center" wrapText="1"/>
    </xf>
    <xf numFmtId="0" fontId="13" fillId="0" borderId="13" xfId="0" applyFont="1" applyBorder="1" applyAlignment="1">
      <alignment horizontal="center" vertical="center" wrapText="1"/>
    </xf>
    <xf numFmtId="0" fontId="13" fillId="0" borderId="14" xfId="0" applyFont="1" applyBorder="1" applyAlignment="1">
      <alignment horizontal="center" vertical="center" wrapText="1"/>
    </xf>
    <xf numFmtId="0" fontId="19" fillId="0" borderId="1" xfId="0" applyFont="1" applyBorder="1" applyAlignment="1">
      <alignment horizontal="center" vertical="center" wrapText="1"/>
    </xf>
    <xf numFmtId="0" fontId="17" fillId="0" borderId="2" xfId="0" applyFont="1" applyBorder="1" applyAlignment="1">
      <alignment horizontal="center" wrapText="1"/>
    </xf>
    <xf numFmtId="0" fontId="17" fillId="0" borderId="3" xfId="0" applyFont="1" applyBorder="1" applyAlignment="1">
      <alignment horizontal="center" wrapText="1"/>
    </xf>
    <xf numFmtId="0" fontId="17" fillId="0" borderId="4" xfId="0" applyFont="1" applyBorder="1" applyAlignment="1">
      <alignment horizontal="center" wrapText="1"/>
    </xf>
    <xf numFmtId="0" fontId="17" fillId="0" borderId="6" xfId="0" applyFont="1" applyBorder="1" applyAlignment="1">
      <alignment horizontal="center" wrapText="1"/>
    </xf>
    <xf numFmtId="0" fontId="17" fillId="0" borderId="7" xfId="0" applyFont="1" applyBorder="1" applyAlignment="1">
      <alignment horizontal="center" wrapText="1"/>
    </xf>
    <xf numFmtId="0" fontId="17" fillId="0" borderId="8" xfId="0" applyFont="1" applyBorder="1" applyAlignment="1">
      <alignment horizontal="center" wrapText="1"/>
    </xf>
    <xf numFmtId="0" fontId="15" fillId="0" borderId="4" xfId="0" applyFont="1" applyBorder="1" applyAlignment="1">
      <alignment horizontal="center" vertical="center"/>
    </xf>
    <xf numFmtId="0" fontId="15" fillId="0" borderId="11" xfId="0" applyFont="1" applyBorder="1" applyAlignment="1">
      <alignment horizontal="center" vertical="center"/>
    </xf>
    <xf numFmtId="0" fontId="15" fillId="0" borderId="8" xfId="0" applyFont="1" applyBorder="1" applyAlignment="1">
      <alignment horizontal="center" vertical="center"/>
    </xf>
    <xf numFmtId="0" fontId="10" fillId="0" borderId="13" xfId="0" applyFont="1" applyBorder="1" applyAlignment="1">
      <alignment horizontal="center" vertical="center" wrapText="1"/>
    </xf>
    <xf numFmtId="0" fontId="13" fillId="0" borderId="0" xfId="0" applyFont="1" applyBorder="1" applyAlignment="1">
      <alignment horizontal="center" vertical="center" wrapText="1"/>
    </xf>
    <xf numFmtId="2" fontId="0" fillId="0" borderId="1" xfId="0" applyNumberFormat="1" applyBorder="1" applyAlignment="1">
      <alignment horizontal="center"/>
    </xf>
    <xf numFmtId="2" fontId="0" fillId="0" borderId="11" xfId="0" applyNumberFormat="1" applyBorder="1" applyAlignment="1">
      <alignment horizontal="center"/>
    </xf>
    <xf numFmtId="2" fontId="0" fillId="0" borderId="15" xfId="0" applyNumberFormat="1" applyBorder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left" vertical="center"/>
    </xf>
    <xf numFmtId="0" fontId="4" fillId="0" borderId="1" xfId="0" applyFont="1" applyFill="1" applyBorder="1" applyAlignment="1">
      <alignment horizontal="left" vertical="center"/>
    </xf>
    <xf numFmtId="0" fontId="3" fillId="0" borderId="1" xfId="0" applyFont="1" applyFill="1" applyBorder="1" applyAlignment="1">
      <alignment horizontal="left" vertical="center"/>
    </xf>
    <xf numFmtId="0" fontId="4" fillId="0" borderId="1" xfId="0" applyFont="1" applyBorder="1" applyAlignment="1">
      <alignment horizontal="left" vertical="center"/>
    </xf>
  </cellXfs>
  <cellStyles count="289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Followed Hyperlink" xfId="76" builtinId="9" hidden="1"/>
    <cellStyle name="Followed Hyperlink" xfId="78" builtinId="9" hidden="1"/>
    <cellStyle name="Followed Hyperlink" xfId="80" builtinId="9" hidden="1"/>
    <cellStyle name="Followed Hyperlink" xfId="82" builtinId="9" hidden="1"/>
    <cellStyle name="Followed Hyperlink" xfId="84" builtinId="9" hidden="1"/>
    <cellStyle name="Followed Hyperlink" xfId="86" builtinId="9" hidden="1"/>
    <cellStyle name="Followed Hyperlink" xfId="88" builtinId="9" hidden="1"/>
    <cellStyle name="Followed Hyperlink" xfId="90" builtinId="9" hidden="1"/>
    <cellStyle name="Followed Hyperlink" xfId="92" builtinId="9" hidden="1"/>
    <cellStyle name="Followed Hyperlink" xfId="94" builtinId="9" hidden="1"/>
    <cellStyle name="Followed Hyperlink" xfId="96" builtinId="9" hidden="1"/>
    <cellStyle name="Followed Hyperlink" xfId="98" builtinId="9" hidden="1"/>
    <cellStyle name="Followed Hyperlink" xfId="100" builtinId="9" hidden="1"/>
    <cellStyle name="Followed Hyperlink" xfId="102" builtinId="9" hidden="1"/>
    <cellStyle name="Followed Hyperlink" xfId="104" builtinId="9" hidden="1"/>
    <cellStyle name="Followed Hyperlink" xfId="106" builtinId="9" hidden="1"/>
    <cellStyle name="Followed Hyperlink" xfId="108" builtinId="9" hidden="1"/>
    <cellStyle name="Followed Hyperlink" xfId="110" builtinId="9" hidden="1"/>
    <cellStyle name="Followed Hyperlink" xfId="112" builtinId="9" hidden="1"/>
    <cellStyle name="Followed Hyperlink" xfId="114" builtinId="9" hidden="1"/>
    <cellStyle name="Followed Hyperlink" xfId="116" builtinId="9" hidden="1"/>
    <cellStyle name="Followed Hyperlink" xfId="118" builtinId="9" hidden="1"/>
    <cellStyle name="Followed Hyperlink" xfId="120" builtinId="9" hidden="1"/>
    <cellStyle name="Followed Hyperlink" xfId="122" builtinId="9" hidden="1"/>
    <cellStyle name="Followed Hyperlink" xfId="124" builtinId="9" hidden="1"/>
    <cellStyle name="Followed Hyperlink" xfId="126" builtinId="9" hidden="1"/>
    <cellStyle name="Followed Hyperlink" xfId="128" builtinId="9" hidden="1"/>
    <cellStyle name="Followed Hyperlink" xfId="130" builtinId="9" hidden="1"/>
    <cellStyle name="Followed Hyperlink" xfId="132" builtinId="9" hidden="1"/>
    <cellStyle name="Followed Hyperlink" xfId="134" builtinId="9" hidden="1"/>
    <cellStyle name="Followed Hyperlink" xfId="136" builtinId="9" hidden="1"/>
    <cellStyle name="Followed Hyperlink" xfId="138" builtinId="9" hidden="1"/>
    <cellStyle name="Followed Hyperlink" xfId="140" builtinId="9" hidden="1"/>
    <cellStyle name="Followed Hyperlink" xfId="142" builtinId="9" hidden="1"/>
    <cellStyle name="Followed Hyperlink" xfId="144" builtinId="9" hidden="1"/>
    <cellStyle name="Followed Hyperlink" xfId="146" builtinId="9" hidden="1"/>
    <cellStyle name="Followed Hyperlink" xfId="148" builtinId="9" hidden="1"/>
    <cellStyle name="Followed Hyperlink" xfId="150" builtinId="9" hidden="1"/>
    <cellStyle name="Followed Hyperlink" xfId="152" builtinId="9" hidden="1"/>
    <cellStyle name="Followed Hyperlink" xfId="154" builtinId="9" hidden="1"/>
    <cellStyle name="Followed Hyperlink" xfId="156" builtinId="9" hidden="1"/>
    <cellStyle name="Followed Hyperlink" xfId="158" builtinId="9" hidden="1"/>
    <cellStyle name="Followed Hyperlink" xfId="160" builtinId="9" hidden="1"/>
    <cellStyle name="Followed Hyperlink" xfId="162" builtinId="9" hidden="1"/>
    <cellStyle name="Followed Hyperlink" xfId="164" builtinId="9" hidden="1"/>
    <cellStyle name="Followed Hyperlink" xfId="166" builtinId="9" hidden="1"/>
    <cellStyle name="Followed Hyperlink" xfId="168" builtinId="9" hidden="1"/>
    <cellStyle name="Followed Hyperlink" xfId="170" builtinId="9" hidden="1"/>
    <cellStyle name="Followed Hyperlink" xfId="172" builtinId="9" hidden="1"/>
    <cellStyle name="Followed Hyperlink" xfId="174" builtinId="9" hidden="1"/>
    <cellStyle name="Followed Hyperlink" xfId="176" builtinId="9" hidden="1"/>
    <cellStyle name="Followed Hyperlink" xfId="178" builtinId="9" hidden="1"/>
    <cellStyle name="Followed Hyperlink" xfId="180" builtinId="9" hidden="1"/>
    <cellStyle name="Followed Hyperlink" xfId="182" builtinId="9" hidden="1"/>
    <cellStyle name="Followed Hyperlink" xfId="184" builtinId="9" hidden="1"/>
    <cellStyle name="Followed Hyperlink" xfId="186" builtinId="9" hidden="1"/>
    <cellStyle name="Followed Hyperlink" xfId="188" builtinId="9" hidden="1"/>
    <cellStyle name="Followed Hyperlink" xfId="190" builtinId="9" hidden="1"/>
    <cellStyle name="Followed Hyperlink" xfId="192" builtinId="9" hidden="1"/>
    <cellStyle name="Followed Hyperlink" xfId="194" builtinId="9" hidden="1"/>
    <cellStyle name="Followed Hyperlink" xfId="196" builtinId="9" hidden="1"/>
    <cellStyle name="Followed Hyperlink" xfId="198" builtinId="9" hidden="1"/>
    <cellStyle name="Followed Hyperlink" xfId="200" builtinId="9" hidden="1"/>
    <cellStyle name="Followed Hyperlink" xfId="202" builtinId="9" hidden="1"/>
    <cellStyle name="Followed Hyperlink" xfId="204" builtinId="9" hidden="1"/>
    <cellStyle name="Followed Hyperlink" xfId="206" builtinId="9" hidden="1"/>
    <cellStyle name="Followed Hyperlink" xfId="208" builtinId="9" hidden="1"/>
    <cellStyle name="Followed Hyperlink" xfId="210" builtinId="9" hidden="1"/>
    <cellStyle name="Followed Hyperlink" xfId="212" builtinId="9" hidden="1"/>
    <cellStyle name="Followed Hyperlink" xfId="214" builtinId="9" hidden="1"/>
    <cellStyle name="Followed Hyperlink" xfId="216" builtinId="9" hidden="1"/>
    <cellStyle name="Followed Hyperlink" xfId="218" builtinId="9" hidden="1"/>
    <cellStyle name="Followed Hyperlink" xfId="220" builtinId="9" hidden="1"/>
    <cellStyle name="Followed Hyperlink" xfId="222" builtinId="9" hidden="1"/>
    <cellStyle name="Followed Hyperlink" xfId="224" builtinId="9" hidden="1"/>
    <cellStyle name="Followed Hyperlink" xfId="226" builtinId="9" hidden="1"/>
    <cellStyle name="Followed Hyperlink" xfId="228" builtinId="9" hidden="1"/>
    <cellStyle name="Followed Hyperlink" xfId="230" builtinId="9" hidden="1"/>
    <cellStyle name="Followed Hyperlink" xfId="232" builtinId="9" hidden="1"/>
    <cellStyle name="Followed Hyperlink" xfId="234" builtinId="9" hidden="1"/>
    <cellStyle name="Followed Hyperlink" xfId="236" builtinId="9" hidden="1"/>
    <cellStyle name="Followed Hyperlink" xfId="238" builtinId="9" hidden="1"/>
    <cellStyle name="Followed Hyperlink" xfId="240" builtinId="9" hidden="1"/>
    <cellStyle name="Followed Hyperlink" xfId="242" builtinId="9" hidden="1"/>
    <cellStyle name="Followed Hyperlink" xfId="244" builtinId="9" hidden="1"/>
    <cellStyle name="Followed Hyperlink" xfId="246" builtinId="9" hidden="1"/>
    <cellStyle name="Followed Hyperlink" xfId="248" builtinId="9" hidden="1"/>
    <cellStyle name="Followed Hyperlink" xfId="250" builtinId="9" hidden="1"/>
    <cellStyle name="Followed Hyperlink" xfId="252" builtinId="9" hidden="1"/>
    <cellStyle name="Followed Hyperlink" xfId="254" builtinId="9" hidden="1"/>
    <cellStyle name="Followed Hyperlink" xfId="256" builtinId="9" hidden="1"/>
    <cellStyle name="Followed Hyperlink" xfId="258" builtinId="9" hidden="1"/>
    <cellStyle name="Followed Hyperlink" xfId="260" builtinId="9" hidden="1"/>
    <cellStyle name="Followed Hyperlink" xfId="262" builtinId="9" hidden="1"/>
    <cellStyle name="Followed Hyperlink" xfId="264" builtinId="9" hidden="1"/>
    <cellStyle name="Followed Hyperlink" xfId="266" builtinId="9" hidden="1"/>
    <cellStyle name="Followed Hyperlink" xfId="268" builtinId="9" hidden="1"/>
    <cellStyle name="Followed Hyperlink" xfId="270" builtinId="9" hidden="1"/>
    <cellStyle name="Followed Hyperlink" xfId="272" builtinId="9" hidden="1"/>
    <cellStyle name="Followed Hyperlink" xfId="274" builtinId="9" hidden="1"/>
    <cellStyle name="Followed Hyperlink" xfId="276" builtinId="9" hidden="1"/>
    <cellStyle name="Followed Hyperlink" xfId="278" builtinId="9" hidden="1"/>
    <cellStyle name="Followed Hyperlink" xfId="280" builtinId="9" hidden="1"/>
    <cellStyle name="Followed Hyperlink" xfId="282" builtinId="9" hidden="1"/>
    <cellStyle name="Followed Hyperlink" xfId="284" builtinId="9" hidden="1"/>
    <cellStyle name="Followed Hyperlink" xfId="286" builtinId="9" hidden="1"/>
    <cellStyle name="Followed Hyperlink" xfId="288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Hyperlink" xfId="75" builtinId="8" hidden="1"/>
    <cellStyle name="Hyperlink" xfId="77" builtinId="8" hidden="1"/>
    <cellStyle name="Hyperlink" xfId="79" builtinId="8" hidden="1"/>
    <cellStyle name="Hyperlink" xfId="81" builtinId="8" hidden="1"/>
    <cellStyle name="Hyperlink" xfId="83" builtinId="8" hidden="1"/>
    <cellStyle name="Hyperlink" xfId="85" builtinId="8" hidden="1"/>
    <cellStyle name="Hyperlink" xfId="87" builtinId="8" hidden="1"/>
    <cellStyle name="Hyperlink" xfId="89" builtinId="8" hidden="1"/>
    <cellStyle name="Hyperlink" xfId="91" builtinId="8" hidden="1"/>
    <cellStyle name="Hyperlink" xfId="93" builtinId="8" hidden="1"/>
    <cellStyle name="Hyperlink" xfId="95" builtinId="8" hidden="1"/>
    <cellStyle name="Hyperlink" xfId="97" builtinId="8" hidden="1"/>
    <cellStyle name="Hyperlink" xfId="99" builtinId="8" hidden="1"/>
    <cellStyle name="Hyperlink" xfId="101" builtinId="8" hidden="1"/>
    <cellStyle name="Hyperlink" xfId="103" builtinId="8" hidden="1"/>
    <cellStyle name="Hyperlink" xfId="105" builtinId="8" hidden="1"/>
    <cellStyle name="Hyperlink" xfId="107" builtinId="8" hidden="1"/>
    <cellStyle name="Hyperlink" xfId="109" builtinId="8" hidden="1"/>
    <cellStyle name="Hyperlink" xfId="111" builtinId="8" hidden="1"/>
    <cellStyle name="Hyperlink" xfId="113" builtinId="8" hidden="1"/>
    <cellStyle name="Hyperlink" xfId="115" builtinId="8" hidden="1"/>
    <cellStyle name="Hyperlink" xfId="117" builtinId="8" hidden="1"/>
    <cellStyle name="Hyperlink" xfId="119" builtinId="8" hidden="1"/>
    <cellStyle name="Hyperlink" xfId="121" builtinId="8" hidden="1"/>
    <cellStyle name="Hyperlink" xfId="123" builtinId="8" hidden="1"/>
    <cellStyle name="Hyperlink" xfId="125" builtinId="8" hidden="1"/>
    <cellStyle name="Hyperlink" xfId="127" builtinId="8" hidden="1"/>
    <cellStyle name="Hyperlink" xfId="129" builtinId="8" hidden="1"/>
    <cellStyle name="Hyperlink" xfId="131" builtinId="8" hidden="1"/>
    <cellStyle name="Hyperlink" xfId="133" builtinId="8" hidden="1"/>
    <cellStyle name="Hyperlink" xfId="135" builtinId="8" hidden="1"/>
    <cellStyle name="Hyperlink" xfId="137" builtinId="8" hidden="1"/>
    <cellStyle name="Hyperlink" xfId="139" builtinId="8" hidden="1"/>
    <cellStyle name="Hyperlink" xfId="141" builtinId="8" hidden="1"/>
    <cellStyle name="Hyperlink" xfId="143" builtinId="8" hidden="1"/>
    <cellStyle name="Hyperlink" xfId="145" builtinId="8" hidden="1"/>
    <cellStyle name="Hyperlink" xfId="147" builtinId="8" hidden="1"/>
    <cellStyle name="Hyperlink" xfId="149" builtinId="8" hidden="1"/>
    <cellStyle name="Hyperlink" xfId="151" builtinId="8" hidden="1"/>
    <cellStyle name="Hyperlink" xfId="153" builtinId="8" hidden="1"/>
    <cellStyle name="Hyperlink" xfId="155" builtinId="8" hidden="1"/>
    <cellStyle name="Hyperlink" xfId="157" builtinId="8" hidden="1"/>
    <cellStyle name="Hyperlink" xfId="159" builtinId="8" hidden="1"/>
    <cellStyle name="Hyperlink" xfId="161" builtinId="8" hidden="1"/>
    <cellStyle name="Hyperlink" xfId="163" builtinId="8" hidden="1"/>
    <cellStyle name="Hyperlink" xfId="165" builtinId="8" hidden="1"/>
    <cellStyle name="Hyperlink" xfId="167" builtinId="8" hidden="1"/>
    <cellStyle name="Hyperlink" xfId="169" builtinId="8" hidden="1"/>
    <cellStyle name="Hyperlink" xfId="171" builtinId="8" hidden="1"/>
    <cellStyle name="Hyperlink" xfId="173" builtinId="8" hidden="1"/>
    <cellStyle name="Hyperlink" xfId="175" builtinId="8" hidden="1"/>
    <cellStyle name="Hyperlink" xfId="177" builtinId="8" hidden="1"/>
    <cellStyle name="Hyperlink" xfId="179" builtinId="8" hidden="1"/>
    <cellStyle name="Hyperlink" xfId="181" builtinId="8" hidden="1"/>
    <cellStyle name="Hyperlink" xfId="183" builtinId="8" hidden="1"/>
    <cellStyle name="Hyperlink" xfId="185" builtinId="8" hidden="1"/>
    <cellStyle name="Hyperlink" xfId="187" builtinId="8" hidden="1"/>
    <cellStyle name="Hyperlink" xfId="189" builtinId="8" hidden="1"/>
    <cellStyle name="Hyperlink" xfId="191" builtinId="8" hidden="1"/>
    <cellStyle name="Hyperlink" xfId="193" builtinId="8" hidden="1"/>
    <cellStyle name="Hyperlink" xfId="195" builtinId="8" hidden="1"/>
    <cellStyle name="Hyperlink" xfId="197" builtinId="8" hidden="1"/>
    <cellStyle name="Hyperlink" xfId="199" builtinId="8" hidden="1"/>
    <cellStyle name="Hyperlink" xfId="201" builtinId="8" hidden="1"/>
    <cellStyle name="Hyperlink" xfId="203" builtinId="8" hidden="1"/>
    <cellStyle name="Hyperlink" xfId="205" builtinId="8" hidden="1"/>
    <cellStyle name="Hyperlink" xfId="207" builtinId="8" hidden="1"/>
    <cellStyle name="Hyperlink" xfId="209" builtinId="8" hidden="1"/>
    <cellStyle name="Hyperlink" xfId="211" builtinId="8" hidden="1"/>
    <cellStyle name="Hyperlink" xfId="213" builtinId="8" hidden="1"/>
    <cellStyle name="Hyperlink" xfId="215" builtinId="8" hidden="1"/>
    <cellStyle name="Hyperlink" xfId="217" builtinId="8" hidden="1"/>
    <cellStyle name="Hyperlink" xfId="219" builtinId="8" hidden="1"/>
    <cellStyle name="Hyperlink" xfId="221" builtinId="8" hidden="1"/>
    <cellStyle name="Hyperlink" xfId="223" builtinId="8" hidden="1"/>
    <cellStyle name="Hyperlink" xfId="225" builtinId="8" hidden="1"/>
    <cellStyle name="Hyperlink" xfId="227" builtinId="8" hidden="1"/>
    <cellStyle name="Hyperlink" xfId="229" builtinId="8" hidden="1"/>
    <cellStyle name="Hyperlink" xfId="231" builtinId="8" hidden="1"/>
    <cellStyle name="Hyperlink" xfId="233" builtinId="8" hidden="1"/>
    <cellStyle name="Hyperlink" xfId="235" builtinId="8" hidden="1"/>
    <cellStyle name="Hyperlink" xfId="237" builtinId="8" hidden="1"/>
    <cellStyle name="Hyperlink" xfId="239" builtinId="8" hidden="1"/>
    <cellStyle name="Hyperlink" xfId="241" builtinId="8" hidden="1"/>
    <cellStyle name="Hyperlink" xfId="243" builtinId="8" hidden="1"/>
    <cellStyle name="Hyperlink" xfId="245" builtinId="8" hidden="1"/>
    <cellStyle name="Hyperlink" xfId="247" builtinId="8" hidden="1"/>
    <cellStyle name="Hyperlink" xfId="249" builtinId="8" hidden="1"/>
    <cellStyle name="Hyperlink" xfId="251" builtinId="8" hidden="1"/>
    <cellStyle name="Hyperlink" xfId="253" builtinId="8" hidden="1"/>
    <cellStyle name="Hyperlink" xfId="255" builtinId="8" hidden="1"/>
    <cellStyle name="Hyperlink" xfId="257" builtinId="8" hidden="1"/>
    <cellStyle name="Hyperlink" xfId="259" builtinId="8" hidden="1"/>
    <cellStyle name="Hyperlink" xfId="261" builtinId="8" hidden="1"/>
    <cellStyle name="Hyperlink" xfId="263" builtinId="8" hidden="1"/>
    <cellStyle name="Hyperlink" xfId="265" builtinId="8" hidden="1"/>
    <cellStyle name="Hyperlink" xfId="267" builtinId="8" hidden="1"/>
    <cellStyle name="Hyperlink" xfId="269" builtinId="8" hidden="1"/>
    <cellStyle name="Hyperlink" xfId="271" builtinId="8" hidden="1"/>
    <cellStyle name="Hyperlink" xfId="273" builtinId="8" hidden="1"/>
    <cellStyle name="Hyperlink" xfId="275" builtinId="8" hidden="1"/>
    <cellStyle name="Hyperlink" xfId="277" builtinId="8" hidden="1"/>
    <cellStyle name="Hyperlink" xfId="279" builtinId="8" hidden="1"/>
    <cellStyle name="Hyperlink" xfId="281" builtinId="8" hidden="1"/>
    <cellStyle name="Hyperlink" xfId="283" builtinId="8" hidden="1"/>
    <cellStyle name="Hyperlink" xfId="285" builtinId="8" hidden="1"/>
    <cellStyle name="Hyperlink" xfId="287" builtinId="8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Relationship Id="rId7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45</xdr:col>
      <xdr:colOff>25400</xdr:colOff>
      <xdr:row>6</xdr:row>
      <xdr:rowOff>50800</xdr:rowOff>
    </xdr:from>
    <xdr:to>
      <xdr:col>54</xdr:col>
      <xdr:colOff>278898</xdr:colOff>
      <xdr:row>22</xdr:row>
      <xdr:rowOff>76200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69900" y="1371600"/>
          <a:ext cx="2882398" cy="3073400"/>
        </a:xfrm>
        <a:prstGeom prst="rect">
          <a:avLst/>
        </a:prstGeom>
      </xdr:spPr>
    </xdr:pic>
    <xdr:clientData/>
  </xdr:twoCellAnchor>
  <xdr:twoCellAnchor editAs="oneCell">
    <xdr:from>
      <xdr:col>35</xdr:col>
      <xdr:colOff>165100</xdr:colOff>
      <xdr:row>8</xdr:row>
      <xdr:rowOff>76200</xdr:rowOff>
    </xdr:from>
    <xdr:to>
      <xdr:col>44</xdr:col>
      <xdr:colOff>195319</xdr:colOff>
      <xdr:row>19</xdr:row>
      <xdr:rowOff>50800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88600" y="1778000"/>
          <a:ext cx="2659119" cy="2070100"/>
        </a:xfrm>
        <a:prstGeom prst="rect">
          <a:avLst/>
        </a:prstGeom>
      </xdr:spPr>
    </xdr:pic>
    <xdr:clientData/>
  </xdr:twoCellAnchor>
  <xdr:twoCellAnchor editAs="oneCell">
    <xdr:from>
      <xdr:col>35</xdr:col>
      <xdr:colOff>76200</xdr:colOff>
      <xdr:row>26</xdr:row>
      <xdr:rowOff>139700</xdr:rowOff>
    </xdr:from>
    <xdr:to>
      <xdr:col>44</xdr:col>
      <xdr:colOff>217544</xdr:colOff>
      <xdr:row>36</xdr:row>
      <xdr:rowOff>50800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99700" y="5270500"/>
          <a:ext cx="2770244" cy="1816100"/>
        </a:xfrm>
        <a:prstGeom prst="rect">
          <a:avLst/>
        </a:prstGeom>
      </xdr:spPr>
    </xdr:pic>
    <xdr:clientData/>
  </xdr:twoCellAnchor>
  <xdr:twoCellAnchor editAs="oneCell">
    <xdr:from>
      <xdr:col>15</xdr:col>
      <xdr:colOff>139701</xdr:colOff>
      <xdr:row>24</xdr:row>
      <xdr:rowOff>63500</xdr:rowOff>
    </xdr:from>
    <xdr:to>
      <xdr:col>24</xdr:col>
      <xdr:colOff>170980</xdr:colOff>
      <xdr:row>38</xdr:row>
      <xdr:rowOff>165100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21201" y="4813300"/>
          <a:ext cx="2660179" cy="2768600"/>
        </a:xfrm>
        <a:prstGeom prst="rect">
          <a:avLst/>
        </a:prstGeom>
      </xdr:spPr>
    </xdr:pic>
    <xdr:clientData/>
  </xdr:twoCellAnchor>
  <xdr:twoCellAnchor editAs="oneCell">
    <xdr:from>
      <xdr:col>57</xdr:col>
      <xdr:colOff>117326</xdr:colOff>
      <xdr:row>23</xdr:row>
      <xdr:rowOff>101600</xdr:rowOff>
    </xdr:from>
    <xdr:to>
      <xdr:col>62</xdr:col>
      <xdr:colOff>110711</xdr:colOff>
      <xdr:row>40</xdr:row>
      <xdr:rowOff>127000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10800000">
          <a:off x="16767026" y="4660900"/>
          <a:ext cx="1453885" cy="3263900"/>
        </a:xfrm>
        <a:prstGeom prst="rect">
          <a:avLst/>
        </a:prstGeom>
      </xdr:spPr>
    </xdr:pic>
    <xdr:clientData/>
  </xdr:twoCellAnchor>
  <xdr:twoCellAnchor editAs="oneCell">
    <xdr:from>
      <xdr:col>27</xdr:col>
      <xdr:colOff>121670</xdr:colOff>
      <xdr:row>23</xdr:row>
      <xdr:rowOff>76200</xdr:rowOff>
    </xdr:from>
    <xdr:to>
      <xdr:col>32</xdr:col>
      <xdr:colOff>183450</xdr:colOff>
      <xdr:row>40</xdr:row>
      <xdr:rowOff>152400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0800000">
          <a:off x="8008370" y="4635500"/>
          <a:ext cx="1522280" cy="3314700"/>
        </a:xfrm>
        <a:prstGeom prst="rect">
          <a:avLst/>
        </a:prstGeom>
      </xdr:spPr>
    </xdr:pic>
    <xdr:clientData/>
  </xdr:twoCellAnchor>
  <xdr:twoCellAnchor editAs="oneCell">
    <xdr:from>
      <xdr:col>7</xdr:col>
      <xdr:colOff>152398</xdr:colOff>
      <xdr:row>23</xdr:row>
      <xdr:rowOff>85778</xdr:rowOff>
    </xdr:from>
    <xdr:to>
      <xdr:col>12</xdr:col>
      <xdr:colOff>76199</xdr:colOff>
      <xdr:row>40</xdr:row>
      <xdr:rowOff>88300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0800000">
          <a:off x="2197098" y="4645078"/>
          <a:ext cx="1384301" cy="3241022"/>
        </a:xfrm>
        <a:prstGeom prst="rect">
          <a:avLst/>
        </a:prstGeom>
      </xdr:spPr>
    </xdr:pic>
    <xdr:clientData/>
  </xdr:twoCellAnchor>
  <xdr:twoCellAnchor editAs="oneCell">
    <xdr:from>
      <xdr:col>7</xdr:col>
      <xdr:colOff>165181</xdr:colOff>
      <xdr:row>6</xdr:row>
      <xdr:rowOff>50799</xdr:rowOff>
    </xdr:from>
    <xdr:to>
      <xdr:col>12</xdr:col>
      <xdr:colOff>88900</xdr:colOff>
      <xdr:row>22</xdr:row>
      <xdr:rowOff>178564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09881" y="1371599"/>
          <a:ext cx="1384219" cy="3175765"/>
        </a:xfrm>
        <a:prstGeom prst="rect">
          <a:avLst/>
        </a:prstGeom>
      </xdr:spPr>
    </xdr:pic>
    <xdr:clientData/>
  </xdr:twoCellAnchor>
  <xdr:twoCellAnchor editAs="oneCell">
    <xdr:from>
      <xdr:col>27</xdr:col>
      <xdr:colOff>152400</xdr:colOff>
      <xdr:row>6</xdr:row>
      <xdr:rowOff>114300</xdr:rowOff>
    </xdr:from>
    <xdr:to>
      <xdr:col>32</xdr:col>
      <xdr:colOff>152400</xdr:colOff>
      <xdr:row>22</xdr:row>
      <xdr:rowOff>147722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039100" y="1435100"/>
          <a:ext cx="1460500" cy="3081422"/>
        </a:xfrm>
        <a:prstGeom prst="rect">
          <a:avLst/>
        </a:prstGeom>
      </xdr:spPr>
    </xdr:pic>
    <xdr:clientData/>
  </xdr:twoCellAnchor>
  <xdr:twoCellAnchor editAs="oneCell">
    <xdr:from>
      <xdr:col>57</xdr:col>
      <xdr:colOff>143696</xdr:colOff>
      <xdr:row>6</xdr:row>
      <xdr:rowOff>38099</xdr:rowOff>
    </xdr:from>
    <xdr:to>
      <xdr:col>62</xdr:col>
      <xdr:colOff>152399</xdr:colOff>
      <xdr:row>22</xdr:row>
      <xdr:rowOff>157518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396" y="1358899"/>
          <a:ext cx="1469203" cy="31674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FFFFFF"/>
    <pageSetUpPr fitToPage="1"/>
  </sheetPr>
  <dimension ref="A1:O43"/>
  <sheetViews>
    <sheetView tabSelected="1" workbookViewId="0">
      <selection activeCell="O19" sqref="O19"/>
    </sheetView>
  </sheetViews>
  <sheetFormatPr baseColWidth="10" defaultColWidth="8.83203125" defaultRowHeight="15" x14ac:dyDescent="0"/>
  <cols>
    <col min="1" max="1" width="6.1640625" style="1" bestFit="1" customWidth="1"/>
    <col min="2" max="2" width="20.5" bestFit="1" customWidth="1"/>
    <col min="4" max="6" width="8.6640625" bestFit="1" customWidth="1"/>
    <col min="7" max="7" width="11.33203125" customWidth="1"/>
    <col min="8" max="9" width="8.1640625" bestFit="1" customWidth="1"/>
    <col min="10" max="10" width="9.33203125" bestFit="1" customWidth="1"/>
    <col min="11" max="11" width="11.33203125" customWidth="1"/>
    <col min="12" max="12" width="7.1640625" bestFit="1" customWidth="1"/>
    <col min="13" max="13" width="11" style="2" customWidth="1"/>
    <col min="14" max="14" width="9.1640625" style="2" customWidth="1"/>
    <col min="15" max="15" width="8" bestFit="1" customWidth="1"/>
  </cols>
  <sheetData>
    <row r="1" spans="1:15" s="6" customFormat="1" ht="45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23" t="s">
        <v>5</v>
      </c>
      <c r="G1" s="23" t="s">
        <v>6</v>
      </c>
      <c r="H1" s="3" t="s">
        <v>7</v>
      </c>
      <c r="I1" s="3" t="s">
        <v>8</v>
      </c>
      <c r="J1" s="23" t="s">
        <v>9</v>
      </c>
      <c r="K1" s="23" t="s">
        <v>10</v>
      </c>
      <c r="L1" s="23" t="s">
        <v>11</v>
      </c>
      <c r="M1" s="4" t="s">
        <v>12</v>
      </c>
      <c r="N1" s="5" t="s">
        <v>13</v>
      </c>
      <c r="O1" s="3" t="s">
        <v>14</v>
      </c>
    </row>
    <row r="2" spans="1:15" s="12" customFormat="1">
      <c r="A2" s="7" t="s">
        <v>15</v>
      </c>
      <c r="B2" s="8" t="s">
        <v>50</v>
      </c>
      <c r="C2" s="9" t="s">
        <v>16</v>
      </c>
      <c r="D2" s="9"/>
      <c r="E2" s="9"/>
      <c r="F2" s="9">
        <f>VLOOKUP(A2,Tubes!$A$83:$AD$92,10,TRUE)</f>
        <v>330</v>
      </c>
      <c r="G2" s="9">
        <f>VLOOKUP(A2,Tubes!$A$83:$AD$92,13,TRUE)</f>
        <v>70</v>
      </c>
      <c r="H2" s="10"/>
      <c r="I2" s="9"/>
      <c r="J2" s="9">
        <f>VLOOKUP(A2,Tubes!$A$83:$AD$92,20,TRUE)</f>
        <v>320</v>
      </c>
      <c r="K2" s="9">
        <f>VLOOKUP(A2,Tubes!$A$83:$AD$92,23,TRUE)</f>
        <v>68</v>
      </c>
      <c r="L2" s="9">
        <f>VLOOKUP(A2,Tubes!$A$83:$AD$92,26,TRUE)</f>
        <v>70</v>
      </c>
      <c r="M2" s="27">
        <f>VLOOKUP(A2,Tubes!$A$83:$AD$92,29,TRUE)</f>
        <v>0.7</v>
      </c>
      <c r="N2" s="27">
        <v>0</v>
      </c>
      <c r="O2" s="27">
        <f t="shared" ref="O2:O15" si="0">M2+N2</f>
        <v>0.7</v>
      </c>
    </row>
    <row r="3" spans="1:15" s="12" customFormat="1">
      <c r="A3" s="7" t="s">
        <v>17</v>
      </c>
      <c r="B3" s="14" t="s">
        <v>50</v>
      </c>
      <c r="C3" s="10" t="s">
        <v>16</v>
      </c>
      <c r="D3" s="9"/>
      <c r="E3" s="9"/>
      <c r="F3" s="10">
        <f>VLOOKUP(A3,Tubes!$A$83:$AD$92,10,TRUE)</f>
        <v>388</v>
      </c>
      <c r="G3" s="10">
        <f>VLOOKUP(A3,Tubes!$A$83:$AD$92,13,TRUE)</f>
        <v>70</v>
      </c>
      <c r="H3" s="10"/>
      <c r="I3" s="10"/>
      <c r="J3" s="10">
        <f>VLOOKUP(A3,Tubes!$A$83:$AD$92,20,TRUE)</f>
        <v>380</v>
      </c>
      <c r="K3" s="10">
        <f>VLOOKUP(A3,Tubes!$A$83:$AD$92,23,TRUE)</f>
        <v>68</v>
      </c>
      <c r="L3" s="10">
        <f>VLOOKUP(A3,Tubes!$A$83:$AD$92,26,TRUE)</f>
        <v>84</v>
      </c>
      <c r="M3" s="27">
        <f>VLOOKUP(A3,Tubes!$A$83:$AD$92,29,TRUE)</f>
        <v>0.85</v>
      </c>
      <c r="N3" s="27">
        <v>0</v>
      </c>
      <c r="O3" s="27">
        <f t="shared" si="0"/>
        <v>0.85</v>
      </c>
    </row>
    <row r="4" spans="1:15" s="12" customFormat="1">
      <c r="A4" s="7" t="s">
        <v>18</v>
      </c>
      <c r="B4" s="14" t="s">
        <v>50</v>
      </c>
      <c r="C4" s="10" t="s">
        <v>16</v>
      </c>
      <c r="D4" s="9"/>
      <c r="E4" s="9"/>
      <c r="F4" s="10">
        <f>VLOOKUP(A4,Tubes!$A$83:$AD$92,10,TRUE)</f>
        <v>480</v>
      </c>
      <c r="G4" s="10">
        <f>VLOOKUP(A4,Tubes!$A$83:$AD$92,13,TRUE)</f>
        <v>70</v>
      </c>
      <c r="H4" s="10"/>
      <c r="I4" s="10"/>
      <c r="J4" s="10">
        <f>VLOOKUP(A4,Tubes!$A$83:$AD$92,20,TRUE)</f>
        <v>470</v>
      </c>
      <c r="K4" s="10">
        <f>VLOOKUP(A4,Tubes!$A$83:$AD$92,23,TRUE)</f>
        <v>68</v>
      </c>
      <c r="L4" s="10">
        <f>VLOOKUP(A4,Tubes!$A$83:$AD$92,26,TRUE)</f>
        <v>100</v>
      </c>
      <c r="M4" s="27">
        <f>VLOOKUP(A4,Tubes!$A$83:$AD$92,29,TRUE)</f>
        <v>0.95</v>
      </c>
      <c r="N4" s="27">
        <v>0</v>
      </c>
      <c r="O4" s="27">
        <f t="shared" si="0"/>
        <v>0.95</v>
      </c>
    </row>
    <row r="5" spans="1:15" s="15" customFormat="1">
      <c r="A5" s="13" t="s">
        <v>19</v>
      </c>
      <c r="B5" s="14" t="s">
        <v>50</v>
      </c>
      <c r="C5" s="10" t="s">
        <v>16</v>
      </c>
      <c r="D5" s="10"/>
      <c r="E5" s="10"/>
      <c r="F5" s="10">
        <f>VLOOKUP(A5,Tubes!$A$83:$AD$92,10,TRUE)</f>
        <v>446</v>
      </c>
      <c r="G5" s="10">
        <f>VLOOKUP(A5,Tubes!$A$83:$AD$92,13,TRUE)</f>
        <v>70</v>
      </c>
      <c r="H5" s="10"/>
      <c r="I5" s="10"/>
      <c r="J5" s="10">
        <f>VLOOKUP(A5,Tubes!$A$83:$AD$92,20,TRUE)</f>
        <v>440</v>
      </c>
      <c r="K5" s="10">
        <f>VLOOKUP(A5,Tubes!$A$83:$AD$92,23,TRUE)</f>
        <v>68</v>
      </c>
      <c r="L5" s="10">
        <f>VLOOKUP(A5,Tubes!$A$83:$AD$92,26,TRUE)</f>
        <v>98</v>
      </c>
      <c r="M5" s="27">
        <f>VLOOKUP(A5,Tubes!$A$83:$AD$92,29,TRUE)</f>
        <v>1</v>
      </c>
      <c r="N5" s="27">
        <v>0</v>
      </c>
      <c r="O5" s="27">
        <f t="shared" si="0"/>
        <v>1</v>
      </c>
    </row>
    <row r="6" spans="1:15" s="12" customFormat="1">
      <c r="A6" s="7" t="s">
        <v>20</v>
      </c>
      <c r="B6" s="14" t="s">
        <v>50</v>
      </c>
      <c r="C6" s="10" t="s">
        <v>16</v>
      </c>
      <c r="D6" s="9"/>
      <c r="E6" s="9"/>
      <c r="F6" s="10">
        <f>VLOOKUP(A6,Tubes!$A$83:$AD$92,10,TRUE)</f>
        <v>538</v>
      </c>
      <c r="G6" s="10">
        <f>VLOOKUP(A6,Tubes!$A$83:$AD$92,13,TRUE)</f>
        <v>70</v>
      </c>
      <c r="H6" s="10"/>
      <c r="I6" s="10"/>
      <c r="J6" s="10">
        <f>VLOOKUP(A6,Tubes!$A$83:$AD$92,20,TRUE)</f>
        <v>530</v>
      </c>
      <c r="K6" s="10">
        <f>VLOOKUP(A6,Tubes!$A$83:$AD$92,23,TRUE)</f>
        <v>68</v>
      </c>
      <c r="L6" s="10">
        <f>VLOOKUP(A6,Tubes!$A$83:$AD$92,26,TRUE)</f>
        <v>114</v>
      </c>
      <c r="M6" s="27">
        <f>VLOOKUP(A6,Tubes!$A$83:$AD$92,29,TRUE)</f>
        <v>1.1000000000000001</v>
      </c>
      <c r="N6" s="27">
        <v>0</v>
      </c>
      <c r="O6" s="27">
        <f t="shared" si="0"/>
        <v>1.1000000000000001</v>
      </c>
    </row>
    <row r="7" spans="1:15">
      <c r="A7" s="7" t="s">
        <v>21</v>
      </c>
      <c r="B7" s="14" t="s">
        <v>50</v>
      </c>
      <c r="C7" s="10" t="s">
        <v>16</v>
      </c>
      <c r="D7" s="9"/>
      <c r="E7" s="9"/>
      <c r="F7" s="10">
        <f>VLOOKUP(A7,Tubes!$A$83:$AD$92,10,TRUE)</f>
        <v>630</v>
      </c>
      <c r="G7" s="10">
        <f>VLOOKUP(A7,Tubes!$A$83:$AD$92,13,TRUE)</f>
        <v>70</v>
      </c>
      <c r="H7" s="10"/>
      <c r="I7" s="10"/>
      <c r="J7" s="10">
        <f>VLOOKUP(A7,Tubes!$A$83:$AD$92,20,TRUE)</f>
        <v>620</v>
      </c>
      <c r="K7" s="10">
        <f>VLOOKUP(A7,Tubes!$A$83:$AD$92,23,TRUE)</f>
        <v>68</v>
      </c>
      <c r="L7" s="10">
        <f>VLOOKUP(A7,Tubes!$A$83:$AD$92,26,TRUE)</f>
        <v>130</v>
      </c>
      <c r="M7" s="27">
        <f>VLOOKUP(A7,Tubes!$A$83:$AD$92,29,TRUE)</f>
        <v>1.2</v>
      </c>
      <c r="N7" s="27">
        <v>0</v>
      </c>
      <c r="O7" s="27">
        <f t="shared" si="0"/>
        <v>1.2</v>
      </c>
    </row>
    <row r="8" spans="1:15">
      <c r="A8" s="7" t="s">
        <v>22</v>
      </c>
      <c r="B8" s="14" t="s">
        <v>50</v>
      </c>
      <c r="C8" s="10" t="s">
        <v>16</v>
      </c>
      <c r="D8" s="9"/>
      <c r="E8" s="9"/>
      <c r="F8" s="10">
        <f>VLOOKUP(A8,Tubes!$A$83:$AD$92,10,TRUE)</f>
        <v>889</v>
      </c>
      <c r="G8" s="10">
        <f>VLOOKUP(A8,Tubes!$A$83:$AD$92,13,TRUE)</f>
        <v>85</v>
      </c>
      <c r="H8" s="10"/>
      <c r="I8" s="10"/>
      <c r="J8" s="10">
        <f>VLOOKUP(A8,Tubes!$A$83:$AD$92,20,TRUE)</f>
        <v>879</v>
      </c>
      <c r="K8" s="10">
        <f>VLOOKUP(A8,Tubes!$A$83:$AD$92,23,TRUE)</f>
        <v>80</v>
      </c>
      <c r="L8" s="10">
        <f>VLOOKUP(A8,Tubes!$A$83:$AD$92,26,TRUE)</f>
        <v>241</v>
      </c>
      <c r="M8" s="27">
        <f>VLOOKUP(A8,Tubes!$A$83:$AD$92,29,TRUE)</f>
        <v>1.5</v>
      </c>
      <c r="N8" s="27">
        <v>0</v>
      </c>
      <c r="O8" s="27">
        <f t="shared" si="0"/>
        <v>1.5</v>
      </c>
    </row>
    <row r="9" spans="1:15" s="15" customFormat="1">
      <c r="A9" s="13" t="s">
        <v>51</v>
      </c>
      <c r="B9" s="14" t="s">
        <v>55</v>
      </c>
      <c r="C9" s="10" t="s">
        <v>56</v>
      </c>
      <c r="D9" s="10">
        <f>VLOOKUP(A9,Envelopes!A47:U63,6,TRUE)</f>
        <v>288</v>
      </c>
      <c r="E9" s="10">
        <f>VLOOKUP(A9,Envelopes!A47:U63,8,TRUE)</f>
        <v>200</v>
      </c>
      <c r="F9" s="10">
        <f>VLOOKUP(A9,Envelopes!A47:U63,10,TRUE)</f>
        <v>12</v>
      </c>
      <c r="G9" s="10"/>
      <c r="H9" s="10">
        <f>VLOOKUP(A9,Envelopes!A47:U63,12,TRUE)</f>
        <v>278</v>
      </c>
      <c r="I9" s="10">
        <f>VLOOKUP(A9,Envelopes!A47:U63,14,TRUE)</f>
        <v>190</v>
      </c>
      <c r="J9" s="10">
        <f>VLOOKUP(A9,Envelopes!A47:U63,16,TRUE)</f>
        <v>10</v>
      </c>
      <c r="K9" s="10"/>
      <c r="L9" s="10">
        <f>VLOOKUP(A9,Envelopes!A47:U63,18,TRUE)</f>
        <v>64</v>
      </c>
      <c r="M9" s="27">
        <f>VLOOKUP(A9,Envelopes!A47:U63,20,TRUE)</f>
        <v>0.74</v>
      </c>
      <c r="N9" s="27">
        <v>0</v>
      </c>
      <c r="O9" s="27">
        <f t="shared" si="0"/>
        <v>0.74</v>
      </c>
    </row>
    <row r="10" spans="1:15" s="12" customFormat="1">
      <c r="A10" s="7" t="s">
        <v>53</v>
      </c>
      <c r="B10" s="14" t="s">
        <v>55</v>
      </c>
      <c r="C10" s="10" t="s">
        <v>56</v>
      </c>
      <c r="D10" s="10">
        <f>VLOOKUP(A10,Envelopes!A48:U65,6,TRUE)</f>
        <v>357</v>
      </c>
      <c r="E10" s="10">
        <f>VLOOKUP(A10,Envelopes!A48:U65,8,TRUE)</f>
        <v>265</v>
      </c>
      <c r="F10" s="10">
        <f>VLOOKUP(A10,Envelopes!A48:U65,10,TRUE)</f>
        <v>12</v>
      </c>
      <c r="G10" s="9"/>
      <c r="H10" s="10">
        <f>VLOOKUP(A10,Envelopes!A48:U65,12,TRUE)</f>
        <v>347</v>
      </c>
      <c r="I10" s="10">
        <f>VLOOKUP(A10,Envelopes!A48:U65,14,TRUE)</f>
        <v>255</v>
      </c>
      <c r="J10" s="10">
        <f>VLOOKUP(A10,Envelopes!A48:U65,16,TRUE)</f>
        <v>10</v>
      </c>
      <c r="K10" s="9"/>
      <c r="L10" s="10">
        <f>VLOOKUP(A10,Envelopes!A48:U65,18,TRUE)</f>
        <v>78</v>
      </c>
      <c r="M10" s="27">
        <f>VLOOKUP(A10,Envelopes!A48:U65,20,TRUE)</f>
        <v>0.89</v>
      </c>
      <c r="N10" s="27">
        <v>0</v>
      </c>
      <c r="O10" s="27">
        <f t="shared" si="0"/>
        <v>0.89</v>
      </c>
    </row>
    <row r="11" spans="1:15" s="15" customFormat="1">
      <c r="A11" s="13" t="s">
        <v>66</v>
      </c>
      <c r="B11" s="14" t="s">
        <v>55</v>
      </c>
      <c r="C11" s="10" t="s">
        <v>56</v>
      </c>
      <c r="D11" s="10">
        <f>VLOOKUP(A11,Envelopes!A49:U68,6,TRUE)</f>
        <v>413</v>
      </c>
      <c r="E11" s="10">
        <f>VLOOKUP(A11,Envelopes!A49:U68,8,TRUE)</f>
        <v>303</v>
      </c>
      <c r="F11" s="10">
        <f>VLOOKUP(A11,Envelopes!A49:U68,10,TRUE)</f>
        <v>12</v>
      </c>
      <c r="G11" s="10"/>
      <c r="H11" s="10">
        <f>VLOOKUP(A11,Envelopes!A49:U68,12,TRUE)</f>
        <v>403</v>
      </c>
      <c r="I11" s="10">
        <f>VLOOKUP(A11,Envelopes!A49:U68,14,TRUE)</f>
        <v>293</v>
      </c>
      <c r="J11" s="10">
        <f>VLOOKUP(A11,Envelopes!A49:U68,16,TRUE)</f>
        <v>10</v>
      </c>
      <c r="K11" s="10"/>
      <c r="L11" s="10">
        <f>VLOOKUP(A11,Envelopes!A49:U68,18,TRUE)</f>
        <v>103</v>
      </c>
      <c r="M11" s="27">
        <f>VLOOKUP(A11,Envelopes!A49:U68,20,TRUE)</f>
        <v>1.1000000000000001</v>
      </c>
      <c r="N11" s="27">
        <v>0</v>
      </c>
      <c r="O11" s="27">
        <f t="shared" si="0"/>
        <v>1.1000000000000001</v>
      </c>
    </row>
    <row r="12" spans="1:15" s="12" customFormat="1">
      <c r="A12" s="7" t="s">
        <v>67</v>
      </c>
      <c r="B12" s="14" t="s">
        <v>55</v>
      </c>
      <c r="C12" s="10" t="s">
        <v>56</v>
      </c>
      <c r="D12" s="10">
        <f>VLOOKUP(A12,Envelopes!A50:U69,6,TRUE)</f>
        <v>518</v>
      </c>
      <c r="E12" s="10">
        <f>VLOOKUP(A12,Envelopes!A50:U69,8,TRUE)</f>
        <v>353</v>
      </c>
      <c r="F12" s="10">
        <f>VLOOKUP(A12,Envelopes!A50:U69,10,TRUE)</f>
        <v>12</v>
      </c>
      <c r="G12" s="9"/>
      <c r="H12" s="10">
        <f>VLOOKUP(A12,Envelopes!A50:U69,12,TRUE)</f>
        <v>508</v>
      </c>
      <c r="I12" s="10">
        <f>VLOOKUP(A12,Envelopes!A50:U69,14,TRUE)</f>
        <v>343</v>
      </c>
      <c r="J12" s="10">
        <f>VLOOKUP(A12,Envelopes!A50:U69,16,TRUE)</f>
        <v>10</v>
      </c>
      <c r="K12" s="9"/>
      <c r="L12" s="10">
        <f>VLOOKUP(A12,Envelopes!A50:U69,18,TRUE)</f>
        <v>141</v>
      </c>
      <c r="M12" s="27">
        <f>VLOOKUP(A12,Envelopes!A50:U69,20,TRUE)</f>
        <v>1.31</v>
      </c>
      <c r="N12" s="27">
        <v>0</v>
      </c>
      <c r="O12" s="27">
        <f t="shared" si="0"/>
        <v>1.31</v>
      </c>
    </row>
    <row r="13" spans="1:15">
      <c r="A13" s="7" t="s">
        <v>68</v>
      </c>
      <c r="B13" s="14" t="s">
        <v>55</v>
      </c>
      <c r="C13" s="10" t="s">
        <v>56</v>
      </c>
      <c r="D13" s="10">
        <f>VLOOKUP(A13,Envelopes!A51:U70,6,TRUE)</f>
        <v>432</v>
      </c>
      <c r="E13" s="10">
        <f>VLOOKUP(A13,Envelopes!A51:U70,8,TRUE)</f>
        <v>582</v>
      </c>
      <c r="F13" s="10">
        <f>VLOOKUP(A13,Envelopes!A51:U70,10,TRUE)</f>
        <v>12</v>
      </c>
      <c r="G13" s="9"/>
      <c r="H13" s="10">
        <f>VLOOKUP(A13,Envelopes!A51:U70,12,TRUE)</f>
        <v>422</v>
      </c>
      <c r="I13" s="10">
        <f>VLOOKUP(A13,Envelopes!A51:U70,14,TRUE)</f>
        <v>572</v>
      </c>
      <c r="J13" s="10">
        <f>VLOOKUP(A13,Envelopes!A51:U70,16,TRUE)</f>
        <v>10</v>
      </c>
      <c r="K13" s="9"/>
      <c r="L13" s="10">
        <f>VLOOKUP(A13,Envelopes!A51:U70,18,TRUE)</f>
        <v>205</v>
      </c>
      <c r="M13" s="27">
        <f>VLOOKUP(A13,Envelopes!A51:U70,20,TRUE)</f>
        <v>2.27</v>
      </c>
      <c r="N13" s="27">
        <v>0</v>
      </c>
      <c r="O13" s="27">
        <f t="shared" si="0"/>
        <v>2.27</v>
      </c>
    </row>
    <row r="14" spans="1:15">
      <c r="A14" s="7" t="s">
        <v>69</v>
      </c>
      <c r="B14" s="14" t="s">
        <v>55</v>
      </c>
      <c r="C14" s="10" t="s">
        <v>56</v>
      </c>
      <c r="D14" s="10">
        <f>VLOOKUP(A14,Envelopes!A52:U71,6,TRUE)</f>
        <v>730</v>
      </c>
      <c r="E14" s="10">
        <f>VLOOKUP(A14,Envelopes!A52:U71,8,TRUE)</f>
        <v>540</v>
      </c>
      <c r="F14" s="10">
        <f>VLOOKUP(A14,Envelopes!A52:U71,10,TRUE)</f>
        <v>12</v>
      </c>
      <c r="G14" s="9"/>
      <c r="H14" s="10">
        <f>VLOOKUP(A14,Envelopes!A52:U71,12,TRUE)</f>
        <v>720</v>
      </c>
      <c r="I14" s="10">
        <f>VLOOKUP(A14,Envelopes!A52:U71,14,TRUE)</f>
        <v>530</v>
      </c>
      <c r="J14" s="10">
        <f>VLOOKUP(A14,Envelopes!A52:U71,16,TRUE)</f>
        <v>10</v>
      </c>
      <c r="K14" s="9"/>
      <c r="L14" s="10">
        <f>VLOOKUP(A14,Envelopes!A52:U71,18,TRUE)</f>
        <v>308</v>
      </c>
      <c r="M14" s="27">
        <f>VLOOKUP(A14,Envelopes!A52:U71,20,TRUE)</f>
        <v>4.76</v>
      </c>
      <c r="N14" s="27">
        <v>0</v>
      </c>
      <c r="O14" s="27">
        <f t="shared" si="0"/>
        <v>4.76</v>
      </c>
    </row>
    <row r="15" spans="1:15">
      <c r="A15" s="7" t="s">
        <v>82</v>
      </c>
      <c r="B15" s="9" t="s">
        <v>55</v>
      </c>
      <c r="C15" s="9" t="s">
        <v>56</v>
      </c>
      <c r="D15" s="9">
        <v>9999</v>
      </c>
      <c r="E15" s="9">
        <v>9999</v>
      </c>
      <c r="F15" s="9">
        <v>100</v>
      </c>
      <c r="G15" s="9"/>
      <c r="H15" s="9">
        <v>9999</v>
      </c>
      <c r="I15" s="9">
        <v>9999</v>
      </c>
      <c r="J15" s="9">
        <v>10</v>
      </c>
      <c r="K15" s="9"/>
      <c r="L15" s="9">
        <v>100</v>
      </c>
      <c r="M15" s="11">
        <v>20</v>
      </c>
      <c r="N15" s="11">
        <v>0</v>
      </c>
      <c r="O15" s="27">
        <f t="shared" si="0"/>
        <v>20</v>
      </c>
    </row>
    <row r="16" spans="1:15">
      <c r="A16" s="7"/>
      <c r="B16" s="9"/>
      <c r="C16" s="9"/>
      <c r="D16" s="9"/>
      <c r="E16" s="9"/>
      <c r="F16" s="9"/>
      <c r="G16" s="9"/>
      <c r="H16" s="9"/>
      <c r="I16" s="9"/>
      <c r="J16" s="9"/>
      <c r="K16" s="9"/>
      <c r="L16" s="9"/>
      <c r="M16" s="11"/>
      <c r="N16" s="11"/>
      <c r="O16" s="9"/>
    </row>
    <row r="17" spans="1:15">
      <c r="A17" s="7"/>
      <c r="B17" s="9"/>
      <c r="C17" s="9"/>
      <c r="D17" s="9"/>
      <c r="E17" s="9"/>
      <c r="F17" s="9"/>
      <c r="G17" s="9"/>
      <c r="H17" s="9"/>
      <c r="I17" s="9"/>
      <c r="J17" s="9"/>
      <c r="K17" s="9"/>
      <c r="L17" s="9"/>
      <c r="M17" s="11"/>
      <c r="N17" s="11"/>
      <c r="O17" s="9"/>
    </row>
    <row r="18" spans="1:15">
      <c r="A18" s="7"/>
      <c r="B18" s="9"/>
      <c r="C18" s="9"/>
      <c r="D18" s="9"/>
      <c r="E18" s="9"/>
      <c r="F18" s="9"/>
      <c r="G18" s="9"/>
      <c r="H18" s="9"/>
      <c r="I18" s="9"/>
      <c r="J18" s="9"/>
      <c r="K18" s="9"/>
      <c r="L18" s="9"/>
      <c r="M18" s="11"/>
      <c r="N18" s="11"/>
      <c r="O18" s="9"/>
    </row>
    <row r="19" spans="1:15">
      <c r="A19" s="7"/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11"/>
      <c r="N19" s="11"/>
      <c r="O19" s="9"/>
    </row>
    <row r="20" spans="1:15">
      <c r="A20" s="7"/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  <c r="M20" s="11"/>
      <c r="N20" s="11"/>
      <c r="O20" s="9"/>
    </row>
    <row r="21" spans="1:15">
      <c r="A21" s="7"/>
      <c r="B21" s="9"/>
      <c r="C21" s="9"/>
      <c r="D21" s="9"/>
      <c r="E21" s="9"/>
      <c r="F21" s="9"/>
      <c r="G21" s="9"/>
      <c r="H21" s="9"/>
      <c r="I21" s="9"/>
      <c r="J21" s="9"/>
      <c r="K21" s="9"/>
      <c r="L21" s="9"/>
      <c r="M21" s="11"/>
      <c r="N21" s="11"/>
      <c r="O21" s="9"/>
    </row>
    <row r="22" spans="1:15">
      <c r="A22" s="7"/>
      <c r="B22" s="9"/>
      <c r="C22" s="9"/>
      <c r="D22" s="9"/>
      <c r="E22" s="9"/>
      <c r="F22" s="9"/>
      <c r="G22" s="9"/>
      <c r="H22" s="9"/>
      <c r="I22" s="9"/>
      <c r="J22" s="9"/>
      <c r="K22" s="9"/>
      <c r="L22" s="9"/>
      <c r="M22" s="11"/>
      <c r="N22" s="11"/>
      <c r="O22" s="9"/>
    </row>
    <row r="23" spans="1:15">
      <c r="A23" s="7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11"/>
      <c r="N23" s="11"/>
      <c r="O23" s="9"/>
    </row>
    <row r="24" spans="1:15">
      <c r="A24" s="7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11"/>
      <c r="N24" s="11"/>
      <c r="O24" s="9"/>
    </row>
    <row r="25" spans="1:15">
      <c r="A25" s="7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11"/>
      <c r="N25" s="11"/>
      <c r="O25" s="9"/>
    </row>
    <row r="26" spans="1:15">
      <c r="A26" s="7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11"/>
      <c r="N26" s="11"/>
      <c r="O26" s="9"/>
    </row>
    <row r="27" spans="1:15">
      <c r="A27" s="7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11"/>
      <c r="N27" s="11"/>
      <c r="O27" s="9"/>
    </row>
    <row r="28" spans="1:15">
      <c r="A28" s="7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11"/>
      <c r="N28" s="11"/>
      <c r="O28" s="9"/>
    </row>
    <row r="29" spans="1:15">
      <c r="A29" s="7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11"/>
      <c r="N29" s="11"/>
      <c r="O29" s="9"/>
    </row>
    <row r="30" spans="1:15">
      <c r="A30" s="7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11"/>
      <c r="N30" s="11"/>
      <c r="O30" s="9"/>
    </row>
    <row r="31" spans="1:15">
      <c r="A31" s="7"/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  <c r="M31" s="11"/>
      <c r="N31" s="11"/>
      <c r="O31" s="9"/>
    </row>
    <row r="32" spans="1:15">
      <c r="A32" s="7"/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  <c r="M32" s="11"/>
      <c r="N32" s="11"/>
      <c r="O32" s="9"/>
    </row>
    <row r="33" spans="1:15">
      <c r="A33" s="7"/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  <c r="M33" s="11"/>
      <c r="N33" s="11"/>
      <c r="O33" s="9"/>
    </row>
    <row r="34" spans="1:15">
      <c r="A34" s="7"/>
      <c r="B34" s="9"/>
      <c r="C34" s="9"/>
      <c r="D34" s="9"/>
      <c r="E34" s="9"/>
      <c r="F34" s="9"/>
      <c r="G34" s="9"/>
      <c r="H34" s="9"/>
      <c r="I34" s="9"/>
      <c r="J34" s="9"/>
      <c r="K34" s="9"/>
      <c r="L34" s="9"/>
      <c r="M34" s="11"/>
      <c r="N34" s="11"/>
      <c r="O34" s="9"/>
    </row>
    <row r="35" spans="1:15">
      <c r="A35" s="7"/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  <c r="M35" s="11"/>
      <c r="N35" s="11"/>
      <c r="O35" s="9"/>
    </row>
    <row r="36" spans="1:15">
      <c r="A36" s="7"/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  <c r="M36" s="11"/>
      <c r="N36" s="11"/>
      <c r="O36" s="9"/>
    </row>
    <row r="37" spans="1:15">
      <c r="A37" s="7"/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11"/>
      <c r="N37" s="11"/>
      <c r="O37" s="9"/>
    </row>
    <row r="38" spans="1:15">
      <c r="A38" s="7"/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  <c r="M38" s="11"/>
      <c r="N38" s="11"/>
      <c r="O38" s="9"/>
    </row>
    <row r="39" spans="1:15">
      <c r="A39" s="7"/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11"/>
      <c r="N39" s="11"/>
      <c r="O39" s="9"/>
    </row>
    <row r="40" spans="1:15">
      <c r="A40" s="7"/>
      <c r="B40" s="9"/>
      <c r="C40" s="9"/>
      <c r="D40" s="9"/>
      <c r="E40" s="9"/>
      <c r="F40" s="9"/>
      <c r="G40" s="9"/>
      <c r="H40" s="9"/>
      <c r="I40" s="9"/>
      <c r="J40" s="9"/>
      <c r="K40" s="9"/>
      <c r="L40" s="9"/>
      <c r="M40" s="11"/>
      <c r="N40" s="11"/>
      <c r="O40" s="9"/>
    </row>
    <row r="41" spans="1:15">
      <c r="A41" s="7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11"/>
      <c r="N41" s="11"/>
      <c r="O41" s="9"/>
    </row>
    <row r="42" spans="1:15">
      <c r="A42" s="7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11"/>
      <c r="N42" s="11"/>
      <c r="O42" s="9"/>
    </row>
    <row r="43" spans="1:15">
      <c r="A43" s="7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11"/>
      <c r="N43" s="11"/>
      <c r="O43" s="9"/>
    </row>
  </sheetData>
  <phoneticPr fontId="6" type="noConversion"/>
  <pageMargins left="0.75000000000000011" right="0.75000000000000011" top="1" bottom="1" header="0.51" footer="0.51"/>
  <pageSetup paperSize="9" scale="61" firstPageNumber="0" orientation="landscape" horizontalDpi="4294967292" verticalDpi="4294967292"/>
  <ignoredErrors>
    <ignoredError sqref="F2:M8 D9 E9 F9 H9 I9 J9 L9 O9 M9 D10 E10 F10 H10 I10 J10 L10 O10 M10 D11:D14 E11:E14 F11:F14 H11:H14 I11:I14 J11:J14 L11:L14 O11:O14 M11:M14" emptyCellReference="1"/>
  </ignoredErrors>
  <extLst>
    <ext xmlns:mx="http://schemas.microsoft.com/office/mac/excel/2008/main" uri="{64002731-A6B0-56B0-2670-7721B7C09600}">
      <mx:PLV Mode="0" OnePage="0" WScale="10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BM92"/>
  <sheetViews>
    <sheetView workbookViewId="0">
      <selection activeCell="AM68" sqref="AM68"/>
    </sheetView>
  </sheetViews>
  <sheetFormatPr baseColWidth="10" defaultRowHeight="15" x14ac:dyDescent="0"/>
  <cols>
    <col min="1" max="162" width="3.83203125" customWidth="1"/>
  </cols>
  <sheetData>
    <row r="1" spans="1:65" ht="21">
      <c r="A1" s="17" t="s">
        <v>23</v>
      </c>
      <c r="B1" s="18"/>
      <c r="C1" s="18"/>
      <c r="D1" s="18"/>
      <c r="E1" s="18"/>
    </row>
    <row r="2" spans="1:65" ht="21">
      <c r="A2" s="17" t="s">
        <v>43</v>
      </c>
    </row>
    <row r="3" spans="1:65">
      <c r="A3" s="19" t="s">
        <v>42</v>
      </c>
    </row>
    <row r="4" spans="1:65" ht="16" thickBot="1"/>
    <row r="5" spans="1:65">
      <c r="A5" s="86" t="s">
        <v>24</v>
      </c>
      <c r="B5" s="87"/>
      <c r="C5" s="87"/>
      <c r="D5" s="87"/>
      <c r="E5" s="88"/>
      <c r="F5" s="35" t="s">
        <v>25</v>
      </c>
      <c r="G5" s="36"/>
      <c r="H5" s="36"/>
      <c r="I5" s="36"/>
      <c r="J5" s="36"/>
      <c r="K5" s="36"/>
      <c r="L5" s="36"/>
      <c r="M5" s="36"/>
      <c r="N5" s="36"/>
      <c r="O5" s="37"/>
      <c r="P5" s="35" t="s">
        <v>6</v>
      </c>
      <c r="Q5" s="36"/>
      <c r="R5" s="36"/>
      <c r="S5" s="36"/>
      <c r="T5" s="36"/>
      <c r="U5" s="36"/>
      <c r="V5" s="36"/>
      <c r="W5" s="36"/>
      <c r="X5" s="36"/>
      <c r="Y5" s="37"/>
      <c r="Z5" s="35" t="s">
        <v>5</v>
      </c>
      <c r="AA5" s="36"/>
      <c r="AB5" s="36"/>
      <c r="AC5" s="36"/>
      <c r="AD5" s="36"/>
      <c r="AE5" s="36"/>
      <c r="AF5" s="36"/>
      <c r="AG5" s="36"/>
      <c r="AH5" s="36"/>
      <c r="AI5" s="37"/>
      <c r="AJ5" s="35" t="s">
        <v>40</v>
      </c>
      <c r="AK5" s="36"/>
      <c r="AL5" s="36"/>
      <c r="AM5" s="36"/>
      <c r="AN5" s="36"/>
      <c r="AO5" s="36"/>
      <c r="AP5" s="36"/>
      <c r="AQ5" s="36"/>
      <c r="AR5" s="36"/>
      <c r="AS5" s="37"/>
      <c r="AT5" s="35" t="s">
        <v>10</v>
      </c>
      <c r="AU5" s="36"/>
      <c r="AV5" s="36"/>
      <c r="AW5" s="36"/>
      <c r="AX5" s="36"/>
      <c r="AY5" s="36"/>
      <c r="AZ5" s="36"/>
      <c r="BA5" s="36"/>
      <c r="BB5" s="36"/>
      <c r="BC5" s="37"/>
      <c r="BD5" s="35" t="s">
        <v>9</v>
      </c>
      <c r="BE5" s="36"/>
      <c r="BF5" s="36"/>
      <c r="BG5" s="36"/>
      <c r="BH5" s="36"/>
      <c r="BI5" s="36"/>
      <c r="BJ5" s="36"/>
      <c r="BK5" s="36"/>
      <c r="BL5" s="36"/>
      <c r="BM5" s="37"/>
    </row>
    <row r="6" spans="1:65" ht="16" thickBot="1">
      <c r="A6" s="89"/>
      <c r="B6" s="90"/>
      <c r="C6" s="90"/>
      <c r="D6" s="90"/>
      <c r="E6" s="91"/>
      <c r="F6" s="38"/>
      <c r="G6" s="39"/>
      <c r="H6" s="39"/>
      <c r="I6" s="39"/>
      <c r="J6" s="39"/>
      <c r="K6" s="39"/>
      <c r="L6" s="39"/>
      <c r="M6" s="39"/>
      <c r="N6" s="39"/>
      <c r="O6" s="40"/>
      <c r="P6" s="38"/>
      <c r="Q6" s="39"/>
      <c r="R6" s="39"/>
      <c r="S6" s="39"/>
      <c r="T6" s="39"/>
      <c r="U6" s="39"/>
      <c r="V6" s="39"/>
      <c r="W6" s="39"/>
      <c r="X6" s="39"/>
      <c r="Y6" s="40"/>
      <c r="Z6" s="38"/>
      <c r="AA6" s="39"/>
      <c r="AB6" s="39"/>
      <c r="AC6" s="39"/>
      <c r="AD6" s="39"/>
      <c r="AE6" s="39"/>
      <c r="AF6" s="39"/>
      <c r="AG6" s="39"/>
      <c r="AH6" s="39"/>
      <c r="AI6" s="40"/>
      <c r="AJ6" s="38"/>
      <c r="AK6" s="39"/>
      <c r="AL6" s="39"/>
      <c r="AM6" s="39"/>
      <c r="AN6" s="39"/>
      <c r="AO6" s="39"/>
      <c r="AP6" s="39"/>
      <c r="AQ6" s="39"/>
      <c r="AR6" s="39"/>
      <c r="AS6" s="40"/>
      <c r="AT6" s="38"/>
      <c r="AU6" s="39"/>
      <c r="AV6" s="39"/>
      <c r="AW6" s="39"/>
      <c r="AX6" s="39"/>
      <c r="AY6" s="39"/>
      <c r="AZ6" s="39"/>
      <c r="BA6" s="39"/>
      <c r="BB6" s="39"/>
      <c r="BC6" s="40"/>
      <c r="BD6" s="38"/>
      <c r="BE6" s="39"/>
      <c r="BF6" s="39"/>
      <c r="BG6" s="39"/>
      <c r="BH6" s="39"/>
      <c r="BI6" s="39"/>
      <c r="BJ6" s="39"/>
      <c r="BK6" s="39"/>
      <c r="BL6" s="39"/>
      <c r="BM6" s="40"/>
    </row>
    <row r="7" spans="1:65">
      <c r="A7" s="41" t="s">
        <v>26</v>
      </c>
      <c r="B7" s="42"/>
      <c r="C7" s="42"/>
      <c r="D7" s="42"/>
      <c r="E7" s="92"/>
      <c r="F7" s="41"/>
      <c r="G7" s="42"/>
      <c r="H7" s="42"/>
      <c r="I7" s="42"/>
      <c r="J7" s="42"/>
      <c r="K7" s="42"/>
      <c r="L7" s="42"/>
      <c r="M7" s="42"/>
      <c r="N7" s="42"/>
      <c r="O7" s="43"/>
      <c r="P7" s="41"/>
      <c r="Q7" s="42"/>
      <c r="R7" s="42"/>
      <c r="S7" s="42"/>
      <c r="T7" s="42"/>
      <c r="U7" s="42"/>
      <c r="V7" s="42"/>
      <c r="W7" s="42"/>
      <c r="X7" s="42"/>
      <c r="Y7" s="43"/>
      <c r="Z7" s="41"/>
      <c r="AA7" s="42"/>
      <c r="AB7" s="42"/>
      <c r="AC7" s="42"/>
      <c r="AD7" s="42"/>
      <c r="AE7" s="42"/>
      <c r="AF7" s="42"/>
      <c r="AG7" s="42"/>
      <c r="AH7" s="42"/>
      <c r="AI7" s="43"/>
      <c r="AJ7" s="41"/>
      <c r="AK7" s="42"/>
      <c r="AL7" s="42"/>
      <c r="AM7" s="42"/>
      <c r="AN7" s="42"/>
      <c r="AO7" s="42"/>
      <c r="AP7" s="42"/>
      <c r="AQ7" s="42"/>
      <c r="AR7" s="42"/>
      <c r="AS7" s="43"/>
      <c r="AT7" s="41"/>
      <c r="AU7" s="42"/>
      <c r="AV7" s="42"/>
      <c r="AW7" s="42"/>
      <c r="AX7" s="42"/>
      <c r="AY7" s="42"/>
      <c r="AZ7" s="42"/>
      <c r="BA7" s="42"/>
      <c r="BB7" s="42"/>
      <c r="BC7" s="43"/>
      <c r="BD7" s="41"/>
      <c r="BE7" s="42"/>
      <c r="BF7" s="42"/>
      <c r="BG7" s="42"/>
      <c r="BH7" s="42"/>
      <c r="BI7" s="42"/>
      <c r="BJ7" s="42"/>
      <c r="BK7" s="42"/>
      <c r="BL7" s="42"/>
      <c r="BM7" s="43"/>
    </row>
    <row r="8" spans="1:65">
      <c r="A8" s="44"/>
      <c r="B8" s="45"/>
      <c r="C8" s="45"/>
      <c r="D8" s="45"/>
      <c r="E8" s="93"/>
      <c r="F8" s="44"/>
      <c r="G8" s="45"/>
      <c r="H8" s="45"/>
      <c r="I8" s="45"/>
      <c r="J8" s="45"/>
      <c r="K8" s="45"/>
      <c r="L8" s="45"/>
      <c r="M8" s="45"/>
      <c r="N8" s="45"/>
      <c r="O8" s="46"/>
      <c r="P8" s="44"/>
      <c r="Q8" s="45"/>
      <c r="R8" s="45"/>
      <c r="S8" s="45"/>
      <c r="T8" s="45"/>
      <c r="U8" s="45"/>
      <c r="V8" s="45"/>
      <c r="W8" s="45"/>
      <c r="X8" s="45"/>
      <c r="Y8" s="46"/>
      <c r="Z8" s="44"/>
      <c r="AA8" s="45"/>
      <c r="AB8" s="45"/>
      <c r="AC8" s="45"/>
      <c r="AD8" s="45"/>
      <c r="AE8" s="45"/>
      <c r="AF8" s="45"/>
      <c r="AG8" s="45"/>
      <c r="AH8" s="45"/>
      <c r="AI8" s="46"/>
      <c r="AJ8" s="44"/>
      <c r="AK8" s="45"/>
      <c r="AL8" s="45"/>
      <c r="AM8" s="45"/>
      <c r="AN8" s="45"/>
      <c r="AO8" s="45"/>
      <c r="AP8" s="45"/>
      <c r="AQ8" s="45"/>
      <c r="AR8" s="45"/>
      <c r="AS8" s="46"/>
      <c r="AT8" s="44"/>
      <c r="AU8" s="45"/>
      <c r="AV8" s="45"/>
      <c r="AW8" s="45"/>
      <c r="AX8" s="45"/>
      <c r="AY8" s="45"/>
      <c r="AZ8" s="45"/>
      <c r="BA8" s="45"/>
      <c r="BB8" s="45"/>
      <c r="BC8" s="46"/>
      <c r="BD8" s="44"/>
      <c r="BE8" s="45"/>
      <c r="BF8" s="45"/>
      <c r="BG8" s="45"/>
      <c r="BH8" s="45"/>
      <c r="BI8" s="45"/>
      <c r="BJ8" s="45"/>
      <c r="BK8" s="45"/>
      <c r="BL8" s="45"/>
      <c r="BM8" s="46"/>
    </row>
    <row r="9" spans="1:65">
      <c r="A9" s="44"/>
      <c r="B9" s="45"/>
      <c r="C9" s="45"/>
      <c r="D9" s="45"/>
      <c r="E9" s="93"/>
      <c r="F9" s="44"/>
      <c r="G9" s="45"/>
      <c r="H9" s="45"/>
      <c r="I9" s="45"/>
      <c r="J9" s="45"/>
      <c r="K9" s="45"/>
      <c r="L9" s="45"/>
      <c r="M9" s="45"/>
      <c r="N9" s="45"/>
      <c r="O9" s="46"/>
      <c r="P9" s="44"/>
      <c r="Q9" s="45"/>
      <c r="R9" s="45"/>
      <c r="S9" s="45"/>
      <c r="T9" s="45"/>
      <c r="U9" s="45"/>
      <c r="V9" s="45"/>
      <c r="W9" s="45"/>
      <c r="X9" s="45"/>
      <c r="Y9" s="46"/>
      <c r="Z9" s="44"/>
      <c r="AA9" s="45"/>
      <c r="AB9" s="45"/>
      <c r="AC9" s="45"/>
      <c r="AD9" s="45"/>
      <c r="AE9" s="45"/>
      <c r="AF9" s="45"/>
      <c r="AG9" s="45"/>
      <c r="AH9" s="45"/>
      <c r="AI9" s="46"/>
      <c r="AJ9" s="44"/>
      <c r="AK9" s="45"/>
      <c r="AL9" s="45"/>
      <c r="AM9" s="45"/>
      <c r="AN9" s="45"/>
      <c r="AO9" s="45"/>
      <c r="AP9" s="45"/>
      <c r="AQ9" s="45"/>
      <c r="AR9" s="45"/>
      <c r="AS9" s="46"/>
      <c r="AT9" s="44"/>
      <c r="AU9" s="45"/>
      <c r="AV9" s="45"/>
      <c r="AW9" s="45"/>
      <c r="AX9" s="45"/>
      <c r="AY9" s="45"/>
      <c r="AZ9" s="45"/>
      <c r="BA9" s="45"/>
      <c r="BB9" s="45"/>
      <c r="BC9" s="46"/>
      <c r="BD9" s="44"/>
      <c r="BE9" s="45"/>
      <c r="BF9" s="45"/>
      <c r="BG9" s="45"/>
      <c r="BH9" s="45"/>
      <c r="BI9" s="45"/>
      <c r="BJ9" s="45"/>
      <c r="BK9" s="45"/>
      <c r="BL9" s="45"/>
      <c r="BM9" s="46"/>
    </row>
    <row r="10" spans="1:65">
      <c r="A10" s="44"/>
      <c r="B10" s="45"/>
      <c r="C10" s="45"/>
      <c r="D10" s="45"/>
      <c r="E10" s="93"/>
      <c r="F10" s="44"/>
      <c r="G10" s="45"/>
      <c r="H10" s="45"/>
      <c r="I10" s="45"/>
      <c r="J10" s="45"/>
      <c r="K10" s="45"/>
      <c r="L10" s="45"/>
      <c r="M10" s="45"/>
      <c r="N10" s="45"/>
      <c r="O10" s="46"/>
      <c r="P10" s="44"/>
      <c r="Q10" s="45"/>
      <c r="R10" s="45"/>
      <c r="S10" s="45"/>
      <c r="T10" s="45"/>
      <c r="U10" s="45"/>
      <c r="V10" s="45"/>
      <c r="W10" s="45"/>
      <c r="X10" s="45"/>
      <c r="Y10" s="46"/>
      <c r="Z10" s="44"/>
      <c r="AA10" s="45"/>
      <c r="AB10" s="45"/>
      <c r="AC10" s="45"/>
      <c r="AD10" s="45"/>
      <c r="AE10" s="45"/>
      <c r="AF10" s="45"/>
      <c r="AG10" s="45"/>
      <c r="AH10" s="45"/>
      <c r="AI10" s="46"/>
      <c r="AJ10" s="44"/>
      <c r="AK10" s="45"/>
      <c r="AL10" s="45"/>
      <c r="AM10" s="45"/>
      <c r="AN10" s="45"/>
      <c r="AO10" s="45"/>
      <c r="AP10" s="45"/>
      <c r="AQ10" s="45"/>
      <c r="AR10" s="45"/>
      <c r="AS10" s="46"/>
      <c r="AT10" s="44"/>
      <c r="AU10" s="45"/>
      <c r="AV10" s="45"/>
      <c r="AW10" s="45"/>
      <c r="AX10" s="45"/>
      <c r="AY10" s="45"/>
      <c r="AZ10" s="45"/>
      <c r="BA10" s="45"/>
      <c r="BB10" s="45"/>
      <c r="BC10" s="46"/>
      <c r="BD10" s="44"/>
      <c r="BE10" s="45"/>
      <c r="BF10" s="45"/>
      <c r="BG10" s="45"/>
      <c r="BH10" s="45"/>
      <c r="BI10" s="45"/>
      <c r="BJ10" s="45"/>
      <c r="BK10" s="45"/>
      <c r="BL10" s="45"/>
      <c r="BM10" s="46"/>
    </row>
    <row r="11" spans="1:65">
      <c r="A11" s="44"/>
      <c r="B11" s="45"/>
      <c r="C11" s="45"/>
      <c r="D11" s="45"/>
      <c r="E11" s="93"/>
      <c r="F11" s="44"/>
      <c r="G11" s="45"/>
      <c r="H11" s="45"/>
      <c r="I11" s="45"/>
      <c r="J11" s="45"/>
      <c r="K11" s="45"/>
      <c r="L11" s="45"/>
      <c r="M11" s="45"/>
      <c r="N11" s="45"/>
      <c r="O11" s="46"/>
      <c r="P11" s="44"/>
      <c r="Q11" s="45"/>
      <c r="R11" s="45"/>
      <c r="S11" s="45"/>
      <c r="T11" s="45"/>
      <c r="U11" s="45"/>
      <c r="V11" s="45"/>
      <c r="W11" s="45"/>
      <c r="X11" s="45"/>
      <c r="Y11" s="46"/>
      <c r="Z11" s="44"/>
      <c r="AA11" s="45"/>
      <c r="AB11" s="45"/>
      <c r="AC11" s="45"/>
      <c r="AD11" s="45"/>
      <c r="AE11" s="45"/>
      <c r="AF11" s="45"/>
      <c r="AG11" s="45"/>
      <c r="AH11" s="45"/>
      <c r="AI11" s="46"/>
      <c r="AJ11" s="44"/>
      <c r="AK11" s="45"/>
      <c r="AL11" s="45"/>
      <c r="AM11" s="45"/>
      <c r="AN11" s="45"/>
      <c r="AO11" s="45"/>
      <c r="AP11" s="45"/>
      <c r="AQ11" s="45"/>
      <c r="AR11" s="45"/>
      <c r="AS11" s="46"/>
      <c r="AT11" s="44"/>
      <c r="AU11" s="45"/>
      <c r="AV11" s="45"/>
      <c r="AW11" s="45"/>
      <c r="AX11" s="45"/>
      <c r="AY11" s="45"/>
      <c r="AZ11" s="45"/>
      <c r="BA11" s="45"/>
      <c r="BB11" s="45"/>
      <c r="BC11" s="46"/>
      <c r="BD11" s="44"/>
      <c r="BE11" s="45"/>
      <c r="BF11" s="45"/>
      <c r="BG11" s="45"/>
      <c r="BH11" s="45"/>
      <c r="BI11" s="45"/>
      <c r="BJ11" s="45"/>
      <c r="BK11" s="45"/>
      <c r="BL11" s="45"/>
      <c r="BM11" s="46"/>
    </row>
    <row r="12" spans="1:65">
      <c r="A12" s="44"/>
      <c r="B12" s="45"/>
      <c r="C12" s="45"/>
      <c r="D12" s="45"/>
      <c r="E12" s="93"/>
      <c r="F12" s="44"/>
      <c r="G12" s="45"/>
      <c r="H12" s="45"/>
      <c r="I12" s="45"/>
      <c r="J12" s="45"/>
      <c r="K12" s="45"/>
      <c r="L12" s="45"/>
      <c r="M12" s="45"/>
      <c r="N12" s="45"/>
      <c r="O12" s="46"/>
      <c r="P12" s="44"/>
      <c r="Q12" s="45"/>
      <c r="R12" s="45"/>
      <c r="S12" s="45"/>
      <c r="T12" s="45"/>
      <c r="U12" s="45"/>
      <c r="V12" s="45"/>
      <c r="W12" s="45"/>
      <c r="X12" s="45"/>
      <c r="Y12" s="46"/>
      <c r="Z12" s="44"/>
      <c r="AA12" s="45"/>
      <c r="AB12" s="45"/>
      <c r="AC12" s="45"/>
      <c r="AD12" s="45"/>
      <c r="AE12" s="45"/>
      <c r="AF12" s="45"/>
      <c r="AG12" s="45"/>
      <c r="AH12" s="45"/>
      <c r="AI12" s="46"/>
      <c r="AJ12" s="44"/>
      <c r="AK12" s="45"/>
      <c r="AL12" s="45"/>
      <c r="AM12" s="45"/>
      <c r="AN12" s="45"/>
      <c r="AO12" s="45"/>
      <c r="AP12" s="45"/>
      <c r="AQ12" s="45"/>
      <c r="AR12" s="45"/>
      <c r="AS12" s="46"/>
      <c r="AT12" s="44"/>
      <c r="AU12" s="45"/>
      <c r="AV12" s="45"/>
      <c r="AW12" s="45"/>
      <c r="AX12" s="45"/>
      <c r="AY12" s="45"/>
      <c r="AZ12" s="45"/>
      <c r="BA12" s="45"/>
      <c r="BB12" s="45"/>
      <c r="BC12" s="46"/>
      <c r="BD12" s="44"/>
      <c r="BE12" s="45"/>
      <c r="BF12" s="45"/>
      <c r="BG12" s="45"/>
      <c r="BH12" s="45"/>
      <c r="BI12" s="45"/>
      <c r="BJ12" s="45"/>
      <c r="BK12" s="45"/>
      <c r="BL12" s="45"/>
      <c r="BM12" s="46"/>
    </row>
    <row r="13" spans="1:65">
      <c r="A13" s="44"/>
      <c r="B13" s="45"/>
      <c r="C13" s="45"/>
      <c r="D13" s="45"/>
      <c r="E13" s="93"/>
      <c r="F13" s="44"/>
      <c r="G13" s="45"/>
      <c r="H13" s="45"/>
      <c r="I13" s="45"/>
      <c r="J13" s="45"/>
      <c r="K13" s="45"/>
      <c r="L13" s="45"/>
      <c r="M13" s="45"/>
      <c r="N13" s="45"/>
      <c r="O13" s="46"/>
      <c r="P13" s="44"/>
      <c r="Q13" s="45"/>
      <c r="R13" s="45"/>
      <c r="S13" s="45"/>
      <c r="T13" s="45"/>
      <c r="U13" s="45"/>
      <c r="V13" s="45"/>
      <c r="W13" s="45"/>
      <c r="X13" s="45"/>
      <c r="Y13" s="46"/>
      <c r="Z13" s="44"/>
      <c r="AA13" s="45"/>
      <c r="AB13" s="45"/>
      <c r="AC13" s="45"/>
      <c r="AD13" s="45"/>
      <c r="AE13" s="45"/>
      <c r="AF13" s="45"/>
      <c r="AG13" s="45"/>
      <c r="AH13" s="45"/>
      <c r="AI13" s="46"/>
      <c r="AJ13" s="44"/>
      <c r="AK13" s="45"/>
      <c r="AL13" s="45"/>
      <c r="AM13" s="45"/>
      <c r="AN13" s="45"/>
      <c r="AO13" s="45"/>
      <c r="AP13" s="45"/>
      <c r="AQ13" s="45"/>
      <c r="AR13" s="45"/>
      <c r="AS13" s="46"/>
      <c r="AT13" s="44"/>
      <c r="AU13" s="45"/>
      <c r="AV13" s="45"/>
      <c r="AW13" s="45"/>
      <c r="AX13" s="45"/>
      <c r="AY13" s="45"/>
      <c r="AZ13" s="45"/>
      <c r="BA13" s="45"/>
      <c r="BB13" s="45"/>
      <c r="BC13" s="46"/>
      <c r="BD13" s="44"/>
      <c r="BE13" s="45"/>
      <c r="BF13" s="45"/>
      <c r="BG13" s="45"/>
      <c r="BH13" s="45"/>
      <c r="BI13" s="45"/>
      <c r="BJ13" s="45"/>
      <c r="BK13" s="45"/>
      <c r="BL13" s="45"/>
      <c r="BM13" s="46"/>
    </row>
    <row r="14" spans="1:65">
      <c r="A14" s="44"/>
      <c r="B14" s="45"/>
      <c r="C14" s="45"/>
      <c r="D14" s="45"/>
      <c r="E14" s="93"/>
      <c r="F14" s="44"/>
      <c r="G14" s="45"/>
      <c r="H14" s="45"/>
      <c r="I14" s="45"/>
      <c r="J14" s="45"/>
      <c r="K14" s="45"/>
      <c r="L14" s="45"/>
      <c r="M14" s="45"/>
      <c r="N14" s="45"/>
      <c r="O14" s="46"/>
      <c r="P14" s="44"/>
      <c r="Q14" s="45"/>
      <c r="R14" s="45"/>
      <c r="S14" s="45"/>
      <c r="T14" s="45"/>
      <c r="U14" s="45"/>
      <c r="V14" s="45"/>
      <c r="W14" s="45"/>
      <c r="X14" s="45"/>
      <c r="Y14" s="46"/>
      <c r="Z14" s="44"/>
      <c r="AA14" s="45"/>
      <c r="AB14" s="45"/>
      <c r="AC14" s="45"/>
      <c r="AD14" s="45"/>
      <c r="AE14" s="45"/>
      <c r="AF14" s="45"/>
      <c r="AG14" s="45"/>
      <c r="AH14" s="45"/>
      <c r="AI14" s="46"/>
      <c r="AJ14" s="44"/>
      <c r="AK14" s="45"/>
      <c r="AL14" s="45"/>
      <c r="AM14" s="45"/>
      <c r="AN14" s="45"/>
      <c r="AO14" s="45"/>
      <c r="AP14" s="45"/>
      <c r="AQ14" s="45"/>
      <c r="AR14" s="45"/>
      <c r="AS14" s="46"/>
      <c r="AT14" s="44"/>
      <c r="AU14" s="45"/>
      <c r="AV14" s="45"/>
      <c r="AW14" s="45"/>
      <c r="AX14" s="45"/>
      <c r="AY14" s="45"/>
      <c r="AZ14" s="45"/>
      <c r="BA14" s="45"/>
      <c r="BB14" s="45"/>
      <c r="BC14" s="46"/>
      <c r="BD14" s="44"/>
      <c r="BE14" s="45"/>
      <c r="BF14" s="45"/>
      <c r="BG14" s="45"/>
      <c r="BH14" s="45"/>
      <c r="BI14" s="45"/>
      <c r="BJ14" s="45"/>
      <c r="BK14" s="45"/>
      <c r="BL14" s="45"/>
      <c r="BM14" s="46"/>
    </row>
    <row r="15" spans="1:65">
      <c r="A15" s="44"/>
      <c r="B15" s="45"/>
      <c r="C15" s="45"/>
      <c r="D15" s="45"/>
      <c r="E15" s="93"/>
      <c r="F15" s="44"/>
      <c r="G15" s="45"/>
      <c r="H15" s="45"/>
      <c r="I15" s="45"/>
      <c r="J15" s="45"/>
      <c r="K15" s="45"/>
      <c r="L15" s="45"/>
      <c r="M15" s="45"/>
      <c r="N15" s="45"/>
      <c r="O15" s="46"/>
      <c r="P15" s="44"/>
      <c r="Q15" s="45"/>
      <c r="R15" s="45"/>
      <c r="S15" s="45"/>
      <c r="T15" s="45"/>
      <c r="U15" s="45"/>
      <c r="V15" s="45"/>
      <c r="W15" s="45"/>
      <c r="X15" s="45"/>
      <c r="Y15" s="46"/>
      <c r="Z15" s="44"/>
      <c r="AA15" s="45"/>
      <c r="AB15" s="45"/>
      <c r="AC15" s="45"/>
      <c r="AD15" s="45"/>
      <c r="AE15" s="45"/>
      <c r="AF15" s="45"/>
      <c r="AG15" s="45"/>
      <c r="AH15" s="45"/>
      <c r="AI15" s="46"/>
      <c r="AJ15" s="44"/>
      <c r="AK15" s="45"/>
      <c r="AL15" s="45"/>
      <c r="AM15" s="45"/>
      <c r="AN15" s="45"/>
      <c r="AO15" s="45"/>
      <c r="AP15" s="45"/>
      <c r="AQ15" s="45"/>
      <c r="AR15" s="45"/>
      <c r="AS15" s="46"/>
      <c r="AT15" s="44"/>
      <c r="AU15" s="45"/>
      <c r="AV15" s="45"/>
      <c r="AW15" s="45"/>
      <c r="AX15" s="45"/>
      <c r="AY15" s="45"/>
      <c r="AZ15" s="45"/>
      <c r="BA15" s="45"/>
      <c r="BB15" s="45"/>
      <c r="BC15" s="46"/>
      <c r="BD15" s="44"/>
      <c r="BE15" s="45"/>
      <c r="BF15" s="45"/>
      <c r="BG15" s="45"/>
      <c r="BH15" s="45"/>
      <c r="BI15" s="45"/>
      <c r="BJ15" s="45"/>
      <c r="BK15" s="45"/>
      <c r="BL15" s="45"/>
      <c r="BM15" s="46"/>
    </row>
    <row r="16" spans="1:65">
      <c r="A16" s="44"/>
      <c r="B16" s="45"/>
      <c r="C16" s="45"/>
      <c r="D16" s="45"/>
      <c r="E16" s="93"/>
      <c r="F16" s="44"/>
      <c r="G16" s="45"/>
      <c r="H16" s="45"/>
      <c r="I16" s="45"/>
      <c r="J16" s="45"/>
      <c r="K16" s="45"/>
      <c r="L16" s="45"/>
      <c r="M16" s="45"/>
      <c r="N16" s="45"/>
      <c r="O16" s="46"/>
      <c r="P16" s="44"/>
      <c r="Q16" s="45"/>
      <c r="R16" s="45"/>
      <c r="S16" s="45"/>
      <c r="T16" s="45"/>
      <c r="U16" s="45"/>
      <c r="V16" s="45"/>
      <c r="W16" s="45"/>
      <c r="X16" s="45"/>
      <c r="Y16" s="46"/>
      <c r="Z16" s="44"/>
      <c r="AA16" s="45"/>
      <c r="AB16" s="45"/>
      <c r="AC16" s="45"/>
      <c r="AD16" s="45"/>
      <c r="AE16" s="45"/>
      <c r="AF16" s="45"/>
      <c r="AG16" s="45"/>
      <c r="AH16" s="45"/>
      <c r="AI16" s="46"/>
      <c r="AJ16" s="44"/>
      <c r="AK16" s="45"/>
      <c r="AL16" s="45"/>
      <c r="AM16" s="45"/>
      <c r="AN16" s="45"/>
      <c r="AO16" s="45"/>
      <c r="AP16" s="45"/>
      <c r="AQ16" s="45"/>
      <c r="AR16" s="45"/>
      <c r="AS16" s="46"/>
      <c r="AT16" s="44"/>
      <c r="AU16" s="45"/>
      <c r="AV16" s="45"/>
      <c r="AW16" s="45"/>
      <c r="AX16" s="45"/>
      <c r="AY16" s="45"/>
      <c r="AZ16" s="45"/>
      <c r="BA16" s="45"/>
      <c r="BB16" s="45"/>
      <c r="BC16" s="46"/>
      <c r="BD16" s="44"/>
      <c r="BE16" s="45"/>
      <c r="BF16" s="45"/>
      <c r="BG16" s="45"/>
      <c r="BH16" s="45"/>
      <c r="BI16" s="45"/>
      <c r="BJ16" s="45"/>
      <c r="BK16" s="45"/>
      <c r="BL16" s="45"/>
      <c r="BM16" s="46"/>
    </row>
    <row r="17" spans="1:65">
      <c r="A17" s="44"/>
      <c r="B17" s="45"/>
      <c r="C17" s="45"/>
      <c r="D17" s="45"/>
      <c r="E17" s="93"/>
      <c r="F17" s="44"/>
      <c r="G17" s="45"/>
      <c r="H17" s="45"/>
      <c r="I17" s="45"/>
      <c r="J17" s="45"/>
      <c r="K17" s="45"/>
      <c r="L17" s="45"/>
      <c r="M17" s="45"/>
      <c r="N17" s="45"/>
      <c r="O17" s="46"/>
      <c r="P17" s="44"/>
      <c r="Q17" s="45"/>
      <c r="R17" s="45"/>
      <c r="S17" s="45"/>
      <c r="T17" s="45"/>
      <c r="U17" s="45"/>
      <c r="V17" s="45"/>
      <c r="W17" s="45"/>
      <c r="X17" s="45"/>
      <c r="Y17" s="46"/>
      <c r="Z17" s="44"/>
      <c r="AA17" s="45"/>
      <c r="AB17" s="45"/>
      <c r="AC17" s="45"/>
      <c r="AD17" s="45"/>
      <c r="AE17" s="45"/>
      <c r="AF17" s="45"/>
      <c r="AG17" s="45"/>
      <c r="AH17" s="45"/>
      <c r="AI17" s="46"/>
      <c r="AJ17" s="44"/>
      <c r="AK17" s="45"/>
      <c r="AL17" s="45"/>
      <c r="AM17" s="45"/>
      <c r="AN17" s="45"/>
      <c r="AO17" s="45"/>
      <c r="AP17" s="45"/>
      <c r="AQ17" s="45"/>
      <c r="AR17" s="45"/>
      <c r="AS17" s="46"/>
      <c r="AT17" s="44"/>
      <c r="AU17" s="45"/>
      <c r="AV17" s="45"/>
      <c r="AW17" s="45"/>
      <c r="AX17" s="45"/>
      <c r="AY17" s="45"/>
      <c r="AZ17" s="45"/>
      <c r="BA17" s="45"/>
      <c r="BB17" s="45"/>
      <c r="BC17" s="46"/>
      <c r="BD17" s="44"/>
      <c r="BE17" s="45"/>
      <c r="BF17" s="45"/>
      <c r="BG17" s="45"/>
      <c r="BH17" s="45"/>
      <c r="BI17" s="45"/>
      <c r="BJ17" s="45"/>
      <c r="BK17" s="45"/>
      <c r="BL17" s="45"/>
      <c r="BM17" s="46"/>
    </row>
    <row r="18" spans="1:65">
      <c r="A18" s="44"/>
      <c r="B18" s="45"/>
      <c r="C18" s="45"/>
      <c r="D18" s="45"/>
      <c r="E18" s="93"/>
      <c r="F18" s="44"/>
      <c r="G18" s="45"/>
      <c r="H18" s="45"/>
      <c r="I18" s="45"/>
      <c r="J18" s="45"/>
      <c r="K18" s="45"/>
      <c r="L18" s="45"/>
      <c r="M18" s="45"/>
      <c r="N18" s="45"/>
      <c r="O18" s="46"/>
      <c r="P18" s="44"/>
      <c r="Q18" s="45"/>
      <c r="R18" s="45"/>
      <c r="S18" s="45"/>
      <c r="T18" s="45"/>
      <c r="U18" s="45"/>
      <c r="V18" s="45"/>
      <c r="W18" s="45"/>
      <c r="X18" s="45"/>
      <c r="Y18" s="46"/>
      <c r="Z18" s="44"/>
      <c r="AA18" s="45"/>
      <c r="AB18" s="45"/>
      <c r="AC18" s="45"/>
      <c r="AD18" s="45"/>
      <c r="AE18" s="45"/>
      <c r="AF18" s="45"/>
      <c r="AG18" s="45"/>
      <c r="AH18" s="45"/>
      <c r="AI18" s="46"/>
      <c r="AJ18" s="44"/>
      <c r="AK18" s="45"/>
      <c r="AL18" s="45"/>
      <c r="AM18" s="45"/>
      <c r="AN18" s="45"/>
      <c r="AO18" s="45"/>
      <c r="AP18" s="45"/>
      <c r="AQ18" s="45"/>
      <c r="AR18" s="45"/>
      <c r="AS18" s="46"/>
      <c r="AT18" s="44"/>
      <c r="AU18" s="45"/>
      <c r="AV18" s="45"/>
      <c r="AW18" s="45"/>
      <c r="AX18" s="45"/>
      <c r="AY18" s="45"/>
      <c r="AZ18" s="45"/>
      <c r="BA18" s="45"/>
      <c r="BB18" s="45"/>
      <c r="BC18" s="46"/>
      <c r="BD18" s="44"/>
      <c r="BE18" s="45"/>
      <c r="BF18" s="45"/>
      <c r="BG18" s="45"/>
      <c r="BH18" s="45"/>
      <c r="BI18" s="45"/>
      <c r="BJ18" s="45"/>
      <c r="BK18" s="45"/>
      <c r="BL18" s="45"/>
      <c r="BM18" s="46"/>
    </row>
    <row r="19" spans="1:65">
      <c r="A19" s="44"/>
      <c r="B19" s="45"/>
      <c r="C19" s="45"/>
      <c r="D19" s="45"/>
      <c r="E19" s="93"/>
      <c r="F19" s="44"/>
      <c r="G19" s="45"/>
      <c r="H19" s="45"/>
      <c r="I19" s="45"/>
      <c r="J19" s="45"/>
      <c r="K19" s="45"/>
      <c r="L19" s="45"/>
      <c r="M19" s="45"/>
      <c r="N19" s="45"/>
      <c r="O19" s="46"/>
      <c r="P19" s="44"/>
      <c r="Q19" s="45"/>
      <c r="R19" s="45"/>
      <c r="S19" s="45"/>
      <c r="T19" s="45"/>
      <c r="U19" s="45"/>
      <c r="V19" s="45"/>
      <c r="W19" s="45"/>
      <c r="X19" s="45"/>
      <c r="Y19" s="46"/>
      <c r="Z19" s="44"/>
      <c r="AA19" s="45"/>
      <c r="AB19" s="45"/>
      <c r="AC19" s="45"/>
      <c r="AD19" s="45"/>
      <c r="AE19" s="45"/>
      <c r="AF19" s="45"/>
      <c r="AG19" s="45"/>
      <c r="AH19" s="45"/>
      <c r="AI19" s="46"/>
      <c r="AJ19" s="44"/>
      <c r="AK19" s="45"/>
      <c r="AL19" s="45"/>
      <c r="AM19" s="45"/>
      <c r="AN19" s="45"/>
      <c r="AO19" s="45"/>
      <c r="AP19" s="45"/>
      <c r="AQ19" s="45"/>
      <c r="AR19" s="45"/>
      <c r="AS19" s="46"/>
      <c r="AT19" s="44"/>
      <c r="AU19" s="45"/>
      <c r="AV19" s="45"/>
      <c r="AW19" s="45"/>
      <c r="AX19" s="45"/>
      <c r="AY19" s="45"/>
      <c r="AZ19" s="45"/>
      <c r="BA19" s="45"/>
      <c r="BB19" s="45"/>
      <c r="BC19" s="46"/>
      <c r="BD19" s="44"/>
      <c r="BE19" s="45"/>
      <c r="BF19" s="45"/>
      <c r="BG19" s="45"/>
      <c r="BH19" s="45"/>
      <c r="BI19" s="45"/>
      <c r="BJ19" s="45"/>
      <c r="BK19" s="45"/>
      <c r="BL19" s="45"/>
      <c r="BM19" s="46"/>
    </row>
    <row r="20" spans="1:65">
      <c r="A20" s="44"/>
      <c r="B20" s="45"/>
      <c r="C20" s="45"/>
      <c r="D20" s="45"/>
      <c r="E20" s="93"/>
      <c r="F20" s="44"/>
      <c r="G20" s="45"/>
      <c r="H20" s="45"/>
      <c r="I20" s="45"/>
      <c r="J20" s="45"/>
      <c r="K20" s="45"/>
      <c r="L20" s="45"/>
      <c r="M20" s="45"/>
      <c r="N20" s="45"/>
      <c r="O20" s="46"/>
      <c r="P20" s="44"/>
      <c r="Q20" s="45"/>
      <c r="R20" s="45"/>
      <c r="S20" s="45"/>
      <c r="T20" s="45"/>
      <c r="U20" s="45"/>
      <c r="V20" s="45"/>
      <c r="W20" s="45"/>
      <c r="X20" s="45"/>
      <c r="Y20" s="46"/>
      <c r="Z20" s="44"/>
      <c r="AA20" s="45"/>
      <c r="AB20" s="45"/>
      <c r="AC20" s="45"/>
      <c r="AD20" s="45"/>
      <c r="AE20" s="45"/>
      <c r="AF20" s="45"/>
      <c r="AG20" s="45"/>
      <c r="AH20" s="45"/>
      <c r="AI20" s="46"/>
      <c r="AJ20" s="44"/>
      <c r="AK20" s="45"/>
      <c r="AL20" s="45"/>
      <c r="AM20" s="45"/>
      <c r="AN20" s="45"/>
      <c r="AO20" s="45"/>
      <c r="AP20" s="45"/>
      <c r="AQ20" s="45"/>
      <c r="AR20" s="45"/>
      <c r="AS20" s="46"/>
      <c r="AT20" s="44"/>
      <c r="AU20" s="45"/>
      <c r="AV20" s="45"/>
      <c r="AW20" s="45"/>
      <c r="AX20" s="45"/>
      <c r="AY20" s="45"/>
      <c r="AZ20" s="45"/>
      <c r="BA20" s="45"/>
      <c r="BB20" s="45"/>
      <c r="BC20" s="46"/>
      <c r="BD20" s="44"/>
      <c r="BE20" s="45"/>
      <c r="BF20" s="45"/>
      <c r="BG20" s="45"/>
      <c r="BH20" s="45"/>
      <c r="BI20" s="45"/>
      <c r="BJ20" s="45"/>
      <c r="BK20" s="45"/>
      <c r="BL20" s="45"/>
      <c r="BM20" s="46"/>
    </row>
    <row r="21" spans="1:65">
      <c r="A21" s="44"/>
      <c r="B21" s="45"/>
      <c r="C21" s="45"/>
      <c r="D21" s="45"/>
      <c r="E21" s="93"/>
      <c r="F21" s="44"/>
      <c r="G21" s="45"/>
      <c r="H21" s="45"/>
      <c r="I21" s="45"/>
      <c r="J21" s="45"/>
      <c r="K21" s="45"/>
      <c r="L21" s="45"/>
      <c r="M21" s="45"/>
      <c r="N21" s="45"/>
      <c r="O21" s="46"/>
      <c r="P21" s="44"/>
      <c r="Q21" s="45"/>
      <c r="R21" s="45"/>
      <c r="S21" s="45"/>
      <c r="T21" s="45"/>
      <c r="U21" s="45"/>
      <c r="V21" s="45"/>
      <c r="W21" s="45"/>
      <c r="X21" s="45"/>
      <c r="Y21" s="46"/>
      <c r="Z21" s="44"/>
      <c r="AA21" s="45"/>
      <c r="AB21" s="45"/>
      <c r="AC21" s="45"/>
      <c r="AD21" s="45"/>
      <c r="AE21" s="45"/>
      <c r="AF21" s="45"/>
      <c r="AG21" s="45"/>
      <c r="AH21" s="45"/>
      <c r="AI21" s="46"/>
      <c r="AJ21" s="44"/>
      <c r="AK21" s="45"/>
      <c r="AL21" s="45"/>
      <c r="AM21" s="45"/>
      <c r="AN21" s="45"/>
      <c r="AO21" s="45"/>
      <c r="AP21" s="45"/>
      <c r="AQ21" s="45"/>
      <c r="AR21" s="45"/>
      <c r="AS21" s="46"/>
      <c r="AT21" s="44"/>
      <c r="AU21" s="45"/>
      <c r="AV21" s="45"/>
      <c r="AW21" s="45"/>
      <c r="AX21" s="45"/>
      <c r="AY21" s="45"/>
      <c r="AZ21" s="45"/>
      <c r="BA21" s="45"/>
      <c r="BB21" s="45"/>
      <c r="BC21" s="46"/>
      <c r="BD21" s="44"/>
      <c r="BE21" s="45"/>
      <c r="BF21" s="45"/>
      <c r="BG21" s="45"/>
      <c r="BH21" s="45"/>
      <c r="BI21" s="45"/>
      <c r="BJ21" s="45"/>
      <c r="BK21" s="45"/>
      <c r="BL21" s="45"/>
      <c r="BM21" s="46"/>
    </row>
    <row r="22" spans="1:65">
      <c r="A22" s="44"/>
      <c r="B22" s="45"/>
      <c r="C22" s="45"/>
      <c r="D22" s="45"/>
      <c r="E22" s="93"/>
      <c r="F22" s="44"/>
      <c r="G22" s="45"/>
      <c r="H22" s="45"/>
      <c r="I22" s="45"/>
      <c r="J22" s="45"/>
      <c r="K22" s="45"/>
      <c r="L22" s="45"/>
      <c r="M22" s="45"/>
      <c r="N22" s="45"/>
      <c r="O22" s="46"/>
      <c r="P22" s="44"/>
      <c r="Q22" s="45"/>
      <c r="R22" s="45"/>
      <c r="S22" s="45"/>
      <c r="T22" s="45"/>
      <c r="U22" s="45"/>
      <c r="V22" s="45"/>
      <c r="W22" s="45"/>
      <c r="X22" s="45"/>
      <c r="Y22" s="46"/>
      <c r="Z22" s="44"/>
      <c r="AA22" s="45"/>
      <c r="AB22" s="45"/>
      <c r="AC22" s="45"/>
      <c r="AD22" s="45"/>
      <c r="AE22" s="45"/>
      <c r="AF22" s="45"/>
      <c r="AG22" s="45"/>
      <c r="AH22" s="45"/>
      <c r="AI22" s="46"/>
      <c r="AJ22" s="44"/>
      <c r="AK22" s="45"/>
      <c r="AL22" s="45"/>
      <c r="AM22" s="45"/>
      <c r="AN22" s="45"/>
      <c r="AO22" s="45"/>
      <c r="AP22" s="45"/>
      <c r="AQ22" s="45"/>
      <c r="AR22" s="45"/>
      <c r="AS22" s="46"/>
      <c r="AT22" s="44"/>
      <c r="AU22" s="45"/>
      <c r="AV22" s="45"/>
      <c r="AW22" s="45"/>
      <c r="AX22" s="45"/>
      <c r="AY22" s="45"/>
      <c r="AZ22" s="45"/>
      <c r="BA22" s="45"/>
      <c r="BB22" s="45"/>
      <c r="BC22" s="46"/>
      <c r="BD22" s="44"/>
      <c r="BE22" s="45"/>
      <c r="BF22" s="45"/>
      <c r="BG22" s="45"/>
      <c r="BH22" s="45"/>
      <c r="BI22" s="45"/>
      <c r="BJ22" s="45"/>
      <c r="BK22" s="45"/>
      <c r="BL22" s="45"/>
      <c r="BM22" s="46"/>
    </row>
    <row r="23" spans="1:65">
      <c r="A23" s="44"/>
      <c r="B23" s="45"/>
      <c r="C23" s="45"/>
      <c r="D23" s="45"/>
      <c r="E23" s="93"/>
      <c r="F23" s="44"/>
      <c r="G23" s="45"/>
      <c r="H23" s="45"/>
      <c r="I23" s="45"/>
      <c r="J23" s="45"/>
      <c r="K23" s="45"/>
      <c r="L23" s="45"/>
      <c r="M23" s="45"/>
      <c r="N23" s="45"/>
      <c r="O23" s="46"/>
      <c r="P23" s="44"/>
      <c r="Q23" s="45"/>
      <c r="R23" s="45"/>
      <c r="S23" s="45"/>
      <c r="T23" s="45"/>
      <c r="U23" s="45"/>
      <c r="V23" s="45"/>
      <c r="W23" s="45"/>
      <c r="X23" s="45"/>
      <c r="Y23" s="46"/>
      <c r="Z23" s="44"/>
      <c r="AA23" s="45"/>
      <c r="AB23" s="45"/>
      <c r="AC23" s="45"/>
      <c r="AD23" s="45"/>
      <c r="AE23" s="45"/>
      <c r="AF23" s="45"/>
      <c r="AG23" s="45"/>
      <c r="AH23" s="45"/>
      <c r="AI23" s="46"/>
      <c r="AJ23" s="44"/>
      <c r="AK23" s="45"/>
      <c r="AL23" s="45"/>
      <c r="AM23" s="45"/>
      <c r="AN23" s="45"/>
      <c r="AO23" s="45"/>
      <c r="AP23" s="45"/>
      <c r="AQ23" s="45"/>
      <c r="AR23" s="45"/>
      <c r="AS23" s="46"/>
      <c r="AT23" s="44"/>
      <c r="AU23" s="45"/>
      <c r="AV23" s="45"/>
      <c r="AW23" s="45"/>
      <c r="AX23" s="45"/>
      <c r="AY23" s="45"/>
      <c r="AZ23" s="45"/>
      <c r="BA23" s="45"/>
      <c r="BB23" s="45"/>
      <c r="BC23" s="46"/>
      <c r="BD23" s="44"/>
      <c r="BE23" s="45"/>
      <c r="BF23" s="45"/>
      <c r="BG23" s="45"/>
      <c r="BH23" s="45"/>
      <c r="BI23" s="45"/>
      <c r="BJ23" s="45"/>
      <c r="BK23" s="45"/>
      <c r="BL23" s="45"/>
      <c r="BM23" s="46"/>
    </row>
    <row r="24" spans="1:65">
      <c r="A24" s="44" t="s">
        <v>35</v>
      </c>
      <c r="B24" s="45"/>
      <c r="C24" s="45"/>
      <c r="D24" s="45"/>
      <c r="E24" s="93"/>
      <c r="F24" s="44"/>
      <c r="G24" s="45"/>
      <c r="H24" s="45"/>
      <c r="I24" s="45"/>
      <c r="J24" s="45"/>
      <c r="K24" s="45"/>
      <c r="L24" s="45"/>
      <c r="M24" s="45"/>
      <c r="N24" s="45"/>
      <c r="O24" s="46"/>
      <c r="P24" s="44"/>
      <c r="Q24" s="45"/>
      <c r="R24" s="45"/>
      <c r="S24" s="45"/>
      <c r="T24" s="45"/>
      <c r="U24" s="45"/>
      <c r="V24" s="45"/>
      <c r="W24" s="45"/>
      <c r="X24" s="45"/>
      <c r="Y24" s="46"/>
      <c r="Z24" s="44"/>
      <c r="AA24" s="45"/>
      <c r="AB24" s="45"/>
      <c r="AC24" s="45"/>
      <c r="AD24" s="45"/>
      <c r="AE24" s="45"/>
      <c r="AF24" s="45"/>
      <c r="AG24" s="45"/>
      <c r="AH24" s="45"/>
      <c r="AI24" s="46"/>
      <c r="AJ24" s="44"/>
      <c r="AK24" s="45"/>
      <c r="AL24" s="45"/>
      <c r="AM24" s="45"/>
      <c r="AN24" s="45"/>
      <c r="AO24" s="45"/>
      <c r="AP24" s="45"/>
      <c r="AQ24" s="45"/>
      <c r="AR24" s="45"/>
      <c r="AS24" s="46"/>
      <c r="AT24" s="44"/>
      <c r="AU24" s="45"/>
      <c r="AV24" s="45"/>
      <c r="AW24" s="45"/>
      <c r="AX24" s="45"/>
      <c r="AY24" s="45"/>
      <c r="AZ24" s="45"/>
      <c r="BA24" s="45"/>
      <c r="BB24" s="45"/>
      <c r="BC24" s="46"/>
      <c r="BD24" s="44"/>
      <c r="BE24" s="45"/>
      <c r="BF24" s="45"/>
      <c r="BG24" s="45"/>
      <c r="BH24" s="45"/>
      <c r="BI24" s="45"/>
      <c r="BJ24" s="45"/>
      <c r="BK24" s="45"/>
      <c r="BL24" s="45"/>
      <c r="BM24" s="46"/>
    </row>
    <row r="25" spans="1:65">
      <c r="A25" s="44"/>
      <c r="B25" s="45"/>
      <c r="C25" s="45"/>
      <c r="D25" s="45"/>
      <c r="E25" s="93"/>
      <c r="F25" s="44"/>
      <c r="G25" s="45"/>
      <c r="H25" s="45"/>
      <c r="I25" s="45"/>
      <c r="J25" s="45"/>
      <c r="K25" s="45"/>
      <c r="L25" s="45"/>
      <c r="M25" s="45"/>
      <c r="N25" s="45"/>
      <c r="O25" s="46"/>
      <c r="P25" s="44"/>
      <c r="Q25" s="45"/>
      <c r="R25" s="45"/>
      <c r="S25" s="45"/>
      <c r="T25" s="45"/>
      <c r="U25" s="45"/>
      <c r="V25" s="45"/>
      <c r="W25" s="45"/>
      <c r="X25" s="45"/>
      <c r="Y25" s="46"/>
      <c r="Z25" s="44"/>
      <c r="AA25" s="45"/>
      <c r="AB25" s="45"/>
      <c r="AC25" s="45"/>
      <c r="AD25" s="45"/>
      <c r="AE25" s="45"/>
      <c r="AF25" s="45"/>
      <c r="AG25" s="45"/>
      <c r="AH25" s="45"/>
      <c r="AI25" s="46"/>
      <c r="AJ25" s="44"/>
      <c r="AK25" s="45"/>
      <c r="AL25" s="45"/>
      <c r="AM25" s="45"/>
      <c r="AN25" s="45"/>
      <c r="AO25" s="45"/>
      <c r="AP25" s="45"/>
      <c r="AQ25" s="45"/>
      <c r="AR25" s="45"/>
      <c r="AS25" s="46"/>
      <c r="AT25" s="44"/>
      <c r="AU25" s="45"/>
      <c r="AV25" s="45"/>
      <c r="AW25" s="45"/>
      <c r="AX25" s="45"/>
      <c r="AY25" s="45"/>
      <c r="AZ25" s="45"/>
      <c r="BA25" s="45"/>
      <c r="BB25" s="45"/>
      <c r="BC25" s="46"/>
      <c r="BD25" s="44"/>
      <c r="BE25" s="45"/>
      <c r="BF25" s="45"/>
      <c r="BG25" s="45"/>
      <c r="BH25" s="45"/>
      <c r="BI25" s="45"/>
      <c r="BJ25" s="45"/>
      <c r="BK25" s="45"/>
      <c r="BL25" s="45"/>
      <c r="BM25" s="46"/>
    </row>
    <row r="26" spans="1:65">
      <c r="A26" s="44"/>
      <c r="B26" s="45"/>
      <c r="C26" s="45"/>
      <c r="D26" s="45"/>
      <c r="E26" s="93"/>
      <c r="F26" s="44"/>
      <c r="G26" s="45"/>
      <c r="H26" s="45"/>
      <c r="I26" s="45"/>
      <c r="J26" s="45"/>
      <c r="K26" s="45"/>
      <c r="L26" s="45"/>
      <c r="M26" s="45"/>
      <c r="N26" s="45"/>
      <c r="O26" s="46"/>
      <c r="P26" s="44"/>
      <c r="Q26" s="45"/>
      <c r="R26" s="45"/>
      <c r="S26" s="45"/>
      <c r="T26" s="45"/>
      <c r="U26" s="45"/>
      <c r="V26" s="45"/>
      <c r="W26" s="45"/>
      <c r="X26" s="45"/>
      <c r="Y26" s="46"/>
      <c r="Z26" s="44"/>
      <c r="AA26" s="45"/>
      <c r="AB26" s="45"/>
      <c r="AC26" s="45"/>
      <c r="AD26" s="45"/>
      <c r="AE26" s="45"/>
      <c r="AF26" s="45"/>
      <c r="AG26" s="45"/>
      <c r="AH26" s="45"/>
      <c r="AI26" s="46"/>
      <c r="AJ26" s="44"/>
      <c r="AK26" s="45"/>
      <c r="AL26" s="45"/>
      <c r="AM26" s="45"/>
      <c r="AN26" s="45"/>
      <c r="AO26" s="45"/>
      <c r="AP26" s="45"/>
      <c r="AQ26" s="45"/>
      <c r="AR26" s="45"/>
      <c r="AS26" s="46"/>
      <c r="AT26" s="44"/>
      <c r="AU26" s="45"/>
      <c r="AV26" s="45"/>
      <c r="AW26" s="45"/>
      <c r="AX26" s="45"/>
      <c r="AY26" s="45"/>
      <c r="AZ26" s="45"/>
      <c r="BA26" s="45"/>
      <c r="BB26" s="45"/>
      <c r="BC26" s="46"/>
      <c r="BD26" s="44"/>
      <c r="BE26" s="45"/>
      <c r="BF26" s="45"/>
      <c r="BG26" s="45"/>
      <c r="BH26" s="45"/>
      <c r="BI26" s="45"/>
      <c r="BJ26" s="45"/>
      <c r="BK26" s="45"/>
      <c r="BL26" s="45"/>
      <c r="BM26" s="46"/>
    </row>
    <row r="27" spans="1:65">
      <c r="A27" s="44"/>
      <c r="B27" s="45"/>
      <c r="C27" s="45"/>
      <c r="D27" s="45"/>
      <c r="E27" s="93"/>
      <c r="F27" s="44"/>
      <c r="G27" s="45"/>
      <c r="H27" s="45"/>
      <c r="I27" s="45"/>
      <c r="J27" s="45"/>
      <c r="K27" s="45"/>
      <c r="L27" s="45"/>
      <c r="M27" s="45"/>
      <c r="N27" s="45"/>
      <c r="O27" s="46"/>
      <c r="P27" s="44"/>
      <c r="Q27" s="45"/>
      <c r="R27" s="45"/>
      <c r="S27" s="45"/>
      <c r="T27" s="45"/>
      <c r="U27" s="45"/>
      <c r="V27" s="45"/>
      <c r="W27" s="45"/>
      <c r="X27" s="45"/>
      <c r="Y27" s="46"/>
      <c r="Z27" s="44"/>
      <c r="AA27" s="45"/>
      <c r="AB27" s="45"/>
      <c r="AC27" s="45"/>
      <c r="AD27" s="45"/>
      <c r="AE27" s="45"/>
      <c r="AF27" s="45"/>
      <c r="AG27" s="45"/>
      <c r="AH27" s="45"/>
      <c r="AI27" s="46"/>
      <c r="AJ27" s="44"/>
      <c r="AK27" s="45"/>
      <c r="AL27" s="45"/>
      <c r="AM27" s="45"/>
      <c r="AN27" s="45"/>
      <c r="AO27" s="45"/>
      <c r="AP27" s="45"/>
      <c r="AQ27" s="45"/>
      <c r="AR27" s="45"/>
      <c r="AS27" s="46"/>
      <c r="AT27" s="44"/>
      <c r="AU27" s="45"/>
      <c r="AV27" s="45"/>
      <c r="AW27" s="45"/>
      <c r="AX27" s="45"/>
      <c r="AY27" s="45"/>
      <c r="AZ27" s="45"/>
      <c r="BA27" s="45"/>
      <c r="BB27" s="45"/>
      <c r="BC27" s="46"/>
      <c r="BD27" s="44"/>
      <c r="BE27" s="45"/>
      <c r="BF27" s="45"/>
      <c r="BG27" s="45"/>
      <c r="BH27" s="45"/>
      <c r="BI27" s="45"/>
      <c r="BJ27" s="45"/>
      <c r="BK27" s="45"/>
      <c r="BL27" s="45"/>
      <c r="BM27" s="46"/>
    </row>
    <row r="28" spans="1:65">
      <c r="A28" s="44"/>
      <c r="B28" s="45"/>
      <c r="C28" s="45"/>
      <c r="D28" s="45"/>
      <c r="E28" s="93"/>
      <c r="F28" s="44"/>
      <c r="G28" s="45"/>
      <c r="H28" s="45"/>
      <c r="I28" s="45"/>
      <c r="J28" s="45"/>
      <c r="K28" s="45"/>
      <c r="L28" s="45"/>
      <c r="M28" s="45"/>
      <c r="N28" s="45"/>
      <c r="O28" s="46"/>
      <c r="P28" s="44"/>
      <c r="Q28" s="45"/>
      <c r="R28" s="45"/>
      <c r="S28" s="45"/>
      <c r="T28" s="45"/>
      <c r="U28" s="45"/>
      <c r="V28" s="45"/>
      <c r="W28" s="45"/>
      <c r="X28" s="45"/>
      <c r="Y28" s="46"/>
      <c r="Z28" s="44"/>
      <c r="AA28" s="45"/>
      <c r="AB28" s="45"/>
      <c r="AC28" s="45"/>
      <c r="AD28" s="45"/>
      <c r="AE28" s="45"/>
      <c r="AF28" s="45"/>
      <c r="AG28" s="45"/>
      <c r="AH28" s="45"/>
      <c r="AI28" s="46"/>
      <c r="AJ28" s="44"/>
      <c r="AK28" s="45"/>
      <c r="AL28" s="45"/>
      <c r="AM28" s="45"/>
      <c r="AN28" s="45"/>
      <c r="AO28" s="45"/>
      <c r="AP28" s="45"/>
      <c r="AQ28" s="45"/>
      <c r="AR28" s="45"/>
      <c r="AS28" s="46"/>
      <c r="AT28" s="44"/>
      <c r="AU28" s="45"/>
      <c r="AV28" s="45"/>
      <c r="AW28" s="45"/>
      <c r="AX28" s="45"/>
      <c r="AY28" s="45"/>
      <c r="AZ28" s="45"/>
      <c r="BA28" s="45"/>
      <c r="BB28" s="45"/>
      <c r="BC28" s="46"/>
      <c r="BD28" s="44"/>
      <c r="BE28" s="45"/>
      <c r="BF28" s="45"/>
      <c r="BG28" s="45"/>
      <c r="BH28" s="45"/>
      <c r="BI28" s="45"/>
      <c r="BJ28" s="45"/>
      <c r="BK28" s="45"/>
      <c r="BL28" s="45"/>
      <c r="BM28" s="46"/>
    </row>
    <row r="29" spans="1:65">
      <c r="A29" s="44"/>
      <c r="B29" s="45"/>
      <c r="C29" s="45"/>
      <c r="D29" s="45"/>
      <c r="E29" s="93"/>
      <c r="F29" s="44"/>
      <c r="G29" s="45"/>
      <c r="H29" s="45"/>
      <c r="I29" s="45"/>
      <c r="J29" s="45"/>
      <c r="K29" s="45"/>
      <c r="L29" s="45"/>
      <c r="M29" s="45"/>
      <c r="N29" s="45"/>
      <c r="O29" s="46"/>
      <c r="P29" s="44"/>
      <c r="Q29" s="45"/>
      <c r="R29" s="45"/>
      <c r="S29" s="45"/>
      <c r="T29" s="45"/>
      <c r="U29" s="45"/>
      <c r="V29" s="45"/>
      <c r="W29" s="45"/>
      <c r="X29" s="45"/>
      <c r="Y29" s="46"/>
      <c r="Z29" s="44"/>
      <c r="AA29" s="45"/>
      <c r="AB29" s="45"/>
      <c r="AC29" s="45"/>
      <c r="AD29" s="45"/>
      <c r="AE29" s="45"/>
      <c r="AF29" s="45"/>
      <c r="AG29" s="45"/>
      <c r="AH29" s="45"/>
      <c r="AI29" s="46"/>
      <c r="AJ29" s="44"/>
      <c r="AK29" s="45"/>
      <c r="AL29" s="45"/>
      <c r="AM29" s="45"/>
      <c r="AN29" s="45"/>
      <c r="AO29" s="45"/>
      <c r="AP29" s="45"/>
      <c r="AQ29" s="45"/>
      <c r="AR29" s="45"/>
      <c r="AS29" s="46"/>
      <c r="AT29" s="44"/>
      <c r="AU29" s="45"/>
      <c r="AV29" s="45"/>
      <c r="AW29" s="45"/>
      <c r="AX29" s="45"/>
      <c r="AY29" s="45"/>
      <c r="AZ29" s="45"/>
      <c r="BA29" s="45"/>
      <c r="BB29" s="45"/>
      <c r="BC29" s="46"/>
      <c r="BD29" s="44"/>
      <c r="BE29" s="45"/>
      <c r="BF29" s="45"/>
      <c r="BG29" s="45"/>
      <c r="BH29" s="45"/>
      <c r="BI29" s="45"/>
      <c r="BJ29" s="45"/>
      <c r="BK29" s="45"/>
      <c r="BL29" s="45"/>
      <c r="BM29" s="46"/>
    </row>
    <row r="30" spans="1:65">
      <c r="A30" s="44"/>
      <c r="B30" s="45"/>
      <c r="C30" s="45"/>
      <c r="D30" s="45"/>
      <c r="E30" s="93"/>
      <c r="F30" s="44"/>
      <c r="G30" s="45"/>
      <c r="H30" s="45"/>
      <c r="I30" s="45"/>
      <c r="J30" s="45"/>
      <c r="K30" s="45"/>
      <c r="L30" s="45"/>
      <c r="M30" s="45"/>
      <c r="N30" s="45"/>
      <c r="O30" s="46"/>
      <c r="P30" s="44"/>
      <c r="Q30" s="45"/>
      <c r="R30" s="45"/>
      <c r="S30" s="45"/>
      <c r="T30" s="45"/>
      <c r="U30" s="45"/>
      <c r="V30" s="45"/>
      <c r="W30" s="45"/>
      <c r="X30" s="45"/>
      <c r="Y30" s="46"/>
      <c r="Z30" s="44"/>
      <c r="AA30" s="45"/>
      <c r="AB30" s="45"/>
      <c r="AC30" s="45"/>
      <c r="AD30" s="45"/>
      <c r="AE30" s="45"/>
      <c r="AF30" s="45"/>
      <c r="AG30" s="45"/>
      <c r="AH30" s="45"/>
      <c r="AI30" s="46"/>
      <c r="AJ30" s="44"/>
      <c r="AK30" s="45"/>
      <c r="AL30" s="45"/>
      <c r="AM30" s="45"/>
      <c r="AN30" s="45"/>
      <c r="AO30" s="45"/>
      <c r="AP30" s="45"/>
      <c r="AQ30" s="45"/>
      <c r="AR30" s="45"/>
      <c r="AS30" s="46"/>
      <c r="AT30" s="44"/>
      <c r="AU30" s="45"/>
      <c r="AV30" s="45"/>
      <c r="AW30" s="45"/>
      <c r="AX30" s="45"/>
      <c r="AY30" s="45"/>
      <c r="AZ30" s="45"/>
      <c r="BA30" s="45"/>
      <c r="BB30" s="45"/>
      <c r="BC30" s="46"/>
      <c r="BD30" s="44"/>
      <c r="BE30" s="45"/>
      <c r="BF30" s="45"/>
      <c r="BG30" s="45"/>
      <c r="BH30" s="45"/>
      <c r="BI30" s="45"/>
      <c r="BJ30" s="45"/>
      <c r="BK30" s="45"/>
      <c r="BL30" s="45"/>
      <c r="BM30" s="46"/>
    </row>
    <row r="31" spans="1:65">
      <c r="A31" s="44"/>
      <c r="B31" s="45"/>
      <c r="C31" s="45"/>
      <c r="D31" s="45"/>
      <c r="E31" s="93"/>
      <c r="F31" s="44"/>
      <c r="G31" s="45"/>
      <c r="H31" s="45"/>
      <c r="I31" s="45"/>
      <c r="J31" s="45"/>
      <c r="K31" s="45"/>
      <c r="L31" s="45"/>
      <c r="M31" s="45"/>
      <c r="N31" s="45"/>
      <c r="O31" s="46"/>
      <c r="P31" s="44"/>
      <c r="Q31" s="45"/>
      <c r="R31" s="45"/>
      <c r="S31" s="45"/>
      <c r="T31" s="45"/>
      <c r="U31" s="45"/>
      <c r="V31" s="45"/>
      <c r="W31" s="45"/>
      <c r="X31" s="45"/>
      <c r="Y31" s="46"/>
      <c r="Z31" s="44"/>
      <c r="AA31" s="45"/>
      <c r="AB31" s="45"/>
      <c r="AC31" s="45"/>
      <c r="AD31" s="45"/>
      <c r="AE31" s="45"/>
      <c r="AF31" s="45"/>
      <c r="AG31" s="45"/>
      <c r="AH31" s="45"/>
      <c r="AI31" s="46"/>
      <c r="AJ31" s="44"/>
      <c r="AK31" s="45"/>
      <c r="AL31" s="45"/>
      <c r="AM31" s="45"/>
      <c r="AN31" s="45"/>
      <c r="AO31" s="45"/>
      <c r="AP31" s="45"/>
      <c r="AQ31" s="45"/>
      <c r="AR31" s="45"/>
      <c r="AS31" s="46"/>
      <c r="AT31" s="44"/>
      <c r="AU31" s="45"/>
      <c r="AV31" s="45"/>
      <c r="AW31" s="45"/>
      <c r="AX31" s="45"/>
      <c r="AY31" s="45"/>
      <c r="AZ31" s="45"/>
      <c r="BA31" s="45"/>
      <c r="BB31" s="45"/>
      <c r="BC31" s="46"/>
      <c r="BD31" s="44"/>
      <c r="BE31" s="45"/>
      <c r="BF31" s="45"/>
      <c r="BG31" s="45"/>
      <c r="BH31" s="45"/>
      <c r="BI31" s="45"/>
      <c r="BJ31" s="45"/>
      <c r="BK31" s="45"/>
      <c r="BL31" s="45"/>
      <c r="BM31" s="46"/>
    </row>
    <row r="32" spans="1:65">
      <c r="A32" s="44"/>
      <c r="B32" s="45"/>
      <c r="C32" s="45"/>
      <c r="D32" s="45"/>
      <c r="E32" s="93"/>
      <c r="F32" s="44"/>
      <c r="G32" s="45"/>
      <c r="H32" s="45"/>
      <c r="I32" s="45"/>
      <c r="J32" s="45"/>
      <c r="K32" s="45"/>
      <c r="L32" s="45"/>
      <c r="M32" s="45"/>
      <c r="N32" s="45"/>
      <c r="O32" s="46"/>
      <c r="P32" s="44"/>
      <c r="Q32" s="45"/>
      <c r="R32" s="45"/>
      <c r="S32" s="45"/>
      <c r="T32" s="45"/>
      <c r="U32" s="45"/>
      <c r="V32" s="45"/>
      <c r="W32" s="45"/>
      <c r="X32" s="45"/>
      <c r="Y32" s="46"/>
      <c r="Z32" s="44"/>
      <c r="AA32" s="45"/>
      <c r="AB32" s="45"/>
      <c r="AC32" s="45"/>
      <c r="AD32" s="45"/>
      <c r="AE32" s="45"/>
      <c r="AF32" s="45"/>
      <c r="AG32" s="45"/>
      <c r="AH32" s="45"/>
      <c r="AI32" s="46"/>
      <c r="AJ32" s="44"/>
      <c r="AK32" s="45"/>
      <c r="AL32" s="45"/>
      <c r="AM32" s="45"/>
      <c r="AN32" s="45"/>
      <c r="AO32" s="45"/>
      <c r="AP32" s="45"/>
      <c r="AQ32" s="45"/>
      <c r="AR32" s="45"/>
      <c r="AS32" s="46"/>
      <c r="AT32" s="44"/>
      <c r="AU32" s="45"/>
      <c r="AV32" s="45"/>
      <c r="AW32" s="45"/>
      <c r="AX32" s="45"/>
      <c r="AY32" s="45"/>
      <c r="AZ32" s="45"/>
      <c r="BA32" s="45"/>
      <c r="BB32" s="45"/>
      <c r="BC32" s="46"/>
      <c r="BD32" s="44"/>
      <c r="BE32" s="45"/>
      <c r="BF32" s="45"/>
      <c r="BG32" s="45"/>
      <c r="BH32" s="45"/>
      <c r="BI32" s="45"/>
      <c r="BJ32" s="45"/>
      <c r="BK32" s="45"/>
      <c r="BL32" s="45"/>
      <c r="BM32" s="46"/>
    </row>
    <row r="33" spans="1:65">
      <c r="A33" s="44"/>
      <c r="B33" s="45"/>
      <c r="C33" s="45"/>
      <c r="D33" s="45"/>
      <c r="E33" s="93"/>
      <c r="F33" s="44"/>
      <c r="G33" s="45"/>
      <c r="H33" s="45"/>
      <c r="I33" s="45"/>
      <c r="J33" s="45"/>
      <c r="K33" s="45"/>
      <c r="L33" s="45"/>
      <c r="M33" s="45"/>
      <c r="N33" s="45"/>
      <c r="O33" s="46"/>
      <c r="P33" s="44"/>
      <c r="Q33" s="45"/>
      <c r="R33" s="45"/>
      <c r="S33" s="45"/>
      <c r="T33" s="45"/>
      <c r="U33" s="45"/>
      <c r="V33" s="45"/>
      <c r="W33" s="45"/>
      <c r="X33" s="45"/>
      <c r="Y33" s="46"/>
      <c r="Z33" s="44"/>
      <c r="AA33" s="45"/>
      <c r="AB33" s="45"/>
      <c r="AC33" s="45"/>
      <c r="AD33" s="45"/>
      <c r="AE33" s="45"/>
      <c r="AF33" s="45"/>
      <c r="AG33" s="45"/>
      <c r="AH33" s="45"/>
      <c r="AI33" s="46"/>
      <c r="AJ33" s="44"/>
      <c r="AK33" s="45"/>
      <c r="AL33" s="45"/>
      <c r="AM33" s="45"/>
      <c r="AN33" s="45"/>
      <c r="AO33" s="45"/>
      <c r="AP33" s="45"/>
      <c r="AQ33" s="45"/>
      <c r="AR33" s="45"/>
      <c r="AS33" s="46"/>
      <c r="AT33" s="44"/>
      <c r="AU33" s="45"/>
      <c r="AV33" s="45"/>
      <c r="AW33" s="45"/>
      <c r="AX33" s="45"/>
      <c r="AY33" s="45"/>
      <c r="AZ33" s="45"/>
      <c r="BA33" s="45"/>
      <c r="BB33" s="45"/>
      <c r="BC33" s="46"/>
      <c r="BD33" s="44"/>
      <c r="BE33" s="45"/>
      <c r="BF33" s="45"/>
      <c r="BG33" s="45"/>
      <c r="BH33" s="45"/>
      <c r="BI33" s="45"/>
      <c r="BJ33" s="45"/>
      <c r="BK33" s="45"/>
      <c r="BL33" s="45"/>
      <c r="BM33" s="46"/>
    </row>
    <row r="34" spans="1:65">
      <c r="A34" s="44"/>
      <c r="B34" s="45"/>
      <c r="C34" s="45"/>
      <c r="D34" s="45"/>
      <c r="E34" s="93"/>
      <c r="F34" s="44"/>
      <c r="G34" s="45"/>
      <c r="H34" s="45"/>
      <c r="I34" s="45"/>
      <c r="J34" s="45"/>
      <c r="K34" s="45"/>
      <c r="L34" s="45"/>
      <c r="M34" s="45"/>
      <c r="N34" s="45"/>
      <c r="O34" s="46"/>
      <c r="P34" s="44"/>
      <c r="Q34" s="45"/>
      <c r="R34" s="45"/>
      <c r="S34" s="45"/>
      <c r="T34" s="45"/>
      <c r="U34" s="45"/>
      <c r="V34" s="45"/>
      <c r="W34" s="45"/>
      <c r="X34" s="45"/>
      <c r="Y34" s="46"/>
      <c r="Z34" s="44"/>
      <c r="AA34" s="45"/>
      <c r="AB34" s="45"/>
      <c r="AC34" s="45"/>
      <c r="AD34" s="45"/>
      <c r="AE34" s="45"/>
      <c r="AF34" s="45"/>
      <c r="AG34" s="45"/>
      <c r="AH34" s="45"/>
      <c r="AI34" s="46"/>
      <c r="AJ34" s="44"/>
      <c r="AK34" s="45"/>
      <c r="AL34" s="45"/>
      <c r="AM34" s="45"/>
      <c r="AN34" s="45"/>
      <c r="AO34" s="45"/>
      <c r="AP34" s="45"/>
      <c r="AQ34" s="45"/>
      <c r="AR34" s="45"/>
      <c r="AS34" s="46"/>
      <c r="AT34" s="44"/>
      <c r="AU34" s="45"/>
      <c r="AV34" s="45"/>
      <c r="AW34" s="45"/>
      <c r="AX34" s="45"/>
      <c r="AY34" s="45"/>
      <c r="AZ34" s="45"/>
      <c r="BA34" s="45"/>
      <c r="BB34" s="45"/>
      <c r="BC34" s="46"/>
      <c r="BD34" s="44"/>
      <c r="BE34" s="45"/>
      <c r="BF34" s="45"/>
      <c r="BG34" s="45"/>
      <c r="BH34" s="45"/>
      <c r="BI34" s="45"/>
      <c r="BJ34" s="45"/>
      <c r="BK34" s="45"/>
      <c r="BL34" s="45"/>
      <c r="BM34" s="46"/>
    </row>
    <row r="35" spans="1:65">
      <c r="A35" s="44"/>
      <c r="B35" s="45"/>
      <c r="C35" s="45"/>
      <c r="D35" s="45"/>
      <c r="E35" s="93"/>
      <c r="F35" s="44"/>
      <c r="G35" s="45"/>
      <c r="H35" s="45"/>
      <c r="I35" s="45"/>
      <c r="J35" s="45"/>
      <c r="K35" s="45"/>
      <c r="L35" s="45"/>
      <c r="M35" s="45"/>
      <c r="N35" s="45"/>
      <c r="O35" s="46"/>
      <c r="P35" s="44"/>
      <c r="Q35" s="45"/>
      <c r="R35" s="45"/>
      <c r="S35" s="45"/>
      <c r="T35" s="45"/>
      <c r="U35" s="45"/>
      <c r="V35" s="45"/>
      <c r="W35" s="45"/>
      <c r="X35" s="45"/>
      <c r="Y35" s="46"/>
      <c r="Z35" s="44"/>
      <c r="AA35" s="45"/>
      <c r="AB35" s="45"/>
      <c r="AC35" s="45"/>
      <c r="AD35" s="45"/>
      <c r="AE35" s="45"/>
      <c r="AF35" s="45"/>
      <c r="AG35" s="45"/>
      <c r="AH35" s="45"/>
      <c r="AI35" s="46"/>
      <c r="AJ35" s="44"/>
      <c r="AK35" s="45"/>
      <c r="AL35" s="45"/>
      <c r="AM35" s="45"/>
      <c r="AN35" s="45"/>
      <c r="AO35" s="45"/>
      <c r="AP35" s="45"/>
      <c r="AQ35" s="45"/>
      <c r="AR35" s="45"/>
      <c r="AS35" s="46"/>
      <c r="AT35" s="44"/>
      <c r="AU35" s="45"/>
      <c r="AV35" s="45"/>
      <c r="AW35" s="45"/>
      <c r="AX35" s="45"/>
      <c r="AY35" s="45"/>
      <c r="AZ35" s="45"/>
      <c r="BA35" s="45"/>
      <c r="BB35" s="45"/>
      <c r="BC35" s="46"/>
      <c r="BD35" s="44"/>
      <c r="BE35" s="45"/>
      <c r="BF35" s="45"/>
      <c r="BG35" s="45"/>
      <c r="BH35" s="45"/>
      <c r="BI35" s="45"/>
      <c r="BJ35" s="45"/>
      <c r="BK35" s="45"/>
      <c r="BL35" s="45"/>
      <c r="BM35" s="46"/>
    </row>
    <row r="36" spans="1:65">
      <c r="A36" s="44"/>
      <c r="B36" s="45"/>
      <c r="C36" s="45"/>
      <c r="D36" s="45"/>
      <c r="E36" s="93"/>
      <c r="F36" s="44"/>
      <c r="G36" s="45"/>
      <c r="H36" s="45"/>
      <c r="I36" s="45"/>
      <c r="J36" s="45"/>
      <c r="K36" s="45"/>
      <c r="L36" s="45"/>
      <c r="M36" s="45"/>
      <c r="N36" s="45"/>
      <c r="O36" s="46"/>
      <c r="P36" s="44"/>
      <c r="Q36" s="45"/>
      <c r="R36" s="45"/>
      <c r="S36" s="45"/>
      <c r="T36" s="45"/>
      <c r="U36" s="45"/>
      <c r="V36" s="45"/>
      <c r="W36" s="45"/>
      <c r="X36" s="45"/>
      <c r="Y36" s="46"/>
      <c r="Z36" s="44"/>
      <c r="AA36" s="45"/>
      <c r="AB36" s="45"/>
      <c r="AC36" s="45"/>
      <c r="AD36" s="45"/>
      <c r="AE36" s="45"/>
      <c r="AF36" s="45"/>
      <c r="AG36" s="45"/>
      <c r="AH36" s="45"/>
      <c r="AI36" s="46"/>
      <c r="AJ36" s="44"/>
      <c r="AK36" s="45"/>
      <c r="AL36" s="45"/>
      <c r="AM36" s="45"/>
      <c r="AN36" s="45"/>
      <c r="AO36" s="45"/>
      <c r="AP36" s="45"/>
      <c r="AQ36" s="45"/>
      <c r="AR36" s="45"/>
      <c r="AS36" s="46"/>
      <c r="AT36" s="44"/>
      <c r="AU36" s="45"/>
      <c r="AV36" s="45"/>
      <c r="AW36" s="45"/>
      <c r="AX36" s="45"/>
      <c r="AY36" s="45"/>
      <c r="AZ36" s="45"/>
      <c r="BA36" s="45"/>
      <c r="BB36" s="45"/>
      <c r="BC36" s="46"/>
      <c r="BD36" s="44"/>
      <c r="BE36" s="45"/>
      <c r="BF36" s="45"/>
      <c r="BG36" s="45"/>
      <c r="BH36" s="45"/>
      <c r="BI36" s="45"/>
      <c r="BJ36" s="45"/>
      <c r="BK36" s="45"/>
      <c r="BL36" s="45"/>
      <c r="BM36" s="46"/>
    </row>
    <row r="37" spans="1:65">
      <c r="A37" s="44"/>
      <c r="B37" s="45"/>
      <c r="C37" s="45"/>
      <c r="D37" s="45"/>
      <c r="E37" s="93"/>
      <c r="F37" s="44"/>
      <c r="G37" s="45"/>
      <c r="H37" s="45"/>
      <c r="I37" s="45"/>
      <c r="J37" s="45"/>
      <c r="K37" s="45"/>
      <c r="L37" s="45"/>
      <c r="M37" s="45"/>
      <c r="N37" s="45"/>
      <c r="O37" s="46"/>
      <c r="P37" s="44"/>
      <c r="Q37" s="45"/>
      <c r="R37" s="45"/>
      <c r="S37" s="45"/>
      <c r="T37" s="45"/>
      <c r="U37" s="45"/>
      <c r="V37" s="45"/>
      <c r="W37" s="45"/>
      <c r="X37" s="45"/>
      <c r="Y37" s="46"/>
      <c r="Z37" s="44"/>
      <c r="AA37" s="45"/>
      <c r="AB37" s="45"/>
      <c r="AC37" s="45"/>
      <c r="AD37" s="45"/>
      <c r="AE37" s="45"/>
      <c r="AF37" s="45"/>
      <c r="AG37" s="45"/>
      <c r="AH37" s="45"/>
      <c r="AI37" s="46"/>
      <c r="AJ37" s="44"/>
      <c r="AK37" s="45"/>
      <c r="AL37" s="45"/>
      <c r="AM37" s="45"/>
      <c r="AN37" s="45"/>
      <c r="AO37" s="45"/>
      <c r="AP37" s="45"/>
      <c r="AQ37" s="45"/>
      <c r="AR37" s="45"/>
      <c r="AS37" s="46"/>
      <c r="AT37" s="44"/>
      <c r="AU37" s="45"/>
      <c r="AV37" s="45"/>
      <c r="AW37" s="45"/>
      <c r="AX37" s="45"/>
      <c r="AY37" s="45"/>
      <c r="AZ37" s="45"/>
      <c r="BA37" s="45"/>
      <c r="BB37" s="45"/>
      <c r="BC37" s="46"/>
      <c r="BD37" s="44"/>
      <c r="BE37" s="45"/>
      <c r="BF37" s="45"/>
      <c r="BG37" s="45"/>
      <c r="BH37" s="45"/>
      <c r="BI37" s="45"/>
      <c r="BJ37" s="45"/>
      <c r="BK37" s="45"/>
      <c r="BL37" s="45"/>
      <c r="BM37" s="46"/>
    </row>
    <row r="38" spans="1:65">
      <c r="A38" s="44"/>
      <c r="B38" s="45"/>
      <c r="C38" s="45"/>
      <c r="D38" s="45"/>
      <c r="E38" s="93"/>
      <c r="F38" s="44"/>
      <c r="G38" s="45"/>
      <c r="H38" s="45"/>
      <c r="I38" s="45"/>
      <c r="J38" s="45"/>
      <c r="K38" s="45"/>
      <c r="L38" s="45"/>
      <c r="M38" s="45"/>
      <c r="N38" s="45"/>
      <c r="O38" s="46"/>
      <c r="P38" s="44"/>
      <c r="Q38" s="45"/>
      <c r="R38" s="45"/>
      <c r="S38" s="45"/>
      <c r="T38" s="45"/>
      <c r="U38" s="45"/>
      <c r="V38" s="45"/>
      <c r="W38" s="45"/>
      <c r="X38" s="45"/>
      <c r="Y38" s="46"/>
      <c r="Z38" s="44"/>
      <c r="AA38" s="45"/>
      <c r="AB38" s="45"/>
      <c r="AC38" s="45"/>
      <c r="AD38" s="45"/>
      <c r="AE38" s="45"/>
      <c r="AF38" s="45"/>
      <c r="AG38" s="45"/>
      <c r="AH38" s="45"/>
      <c r="AI38" s="46"/>
      <c r="AJ38" s="44"/>
      <c r="AK38" s="45"/>
      <c r="AL38" s="45"/>
      <c r="AM38" s="45"/>
      <c r="AN38" s="45"/>
      <c r="AO38" s="45"/>
      <c r="AP38" s="45"/>
      <c r="AQ38" s="45"/>
      <c r="AR38" s="45"/>
      <c r="AS38" s="46"/>
      <c r="AT38" s="44"/>
      <c r="AU38" s="45"/>
      <c r="AV38" s="45"/>
      <c r="AW38" s="45"/>
      <c r="AX38" s="45"/>
      <c r="AY38" s="45"/>
      <c r="AZ38" s="45"/>
      <c r="BA38" s="45"/>
      <c r="BB38" s="45"/>
      <c r="BC38" s="46"/>
      <c r="BD38" s="44"/>
      <c r="BE38" s="45"/>
      <c r="BF38" s="45"/>
      <c r="BG38" s="45"/>
      <c r="BH38" s="45"/>
      <c r="BI38" s="45"/>
      <c r="BJ38" s="45"/>
      <c r="BK38" s="45"/>
      <c r="BL38" s="45"/>
      <c r="BM38" s="46"/>
    </row>
    <row r="39" spans="1:65">
      <c r="A39" s="44"/>
      <c r="B39" s="45"/>
      <c r="C39" s="45"/>
      <c r="D39" s="45"/>
      <c r="E39" s="93"/>
      <c r="F39" s="44"/>
      <c r="G39" s="45"/>
      <c r="H39" s="45"/>
      <c r="I39" s="45"/>
      <c r="J39" s="45"/>
      <c r="K39" s="45"/>
      <c r="L39" s="45"/>
      <c r="M39" s="45"/>
      <c r="N39" s="45"/>
      <c r="O39" s="46"/>
      <c r="P39" s="44"/>
      <c r="Q39" s="45"/>
      <c r="R39" s="45"/>
      <c r="S39" s="45"/>
      <c r="T39" s="45"/>
      <c r="U39" s="45"/>
      <c r="V39" s="45"/>
      <c r="W39" s="45"/>
      <c r="X39" s="45"/>
      <c r="Y39" s="46"/>
      <c r="Z39" s="44"/>
      <c r="AA39" s="45"/>
      <c r="AB39" s="45"/>
      <c r="AC39" s="45"/>
      <c r="AD39" s="45"/>
      <c r="AE39" s="45"/>
      <c r="AF39" s="45"/>
      <c r="AG39" s="45"/>
      <c r="AH39" s="45"/>
      <c r="AI39" s="46"/>
      <c r="AJ39" s="44"/>
      <c r="AK39" s="45"/>
      <c r="AL39" s="45"/>
      <c r="AM39" s="45"/>
      <c r="AN39" s="45"/>
      <c r="AO39" s="45"/>
      <c r="AP39" s="45"/>
      <c r="AQ39" s="45"/>
      <c r="AR39" s="45"/>
      <c r="AS39" s="46"/>
      <c r="AT39" s="44"/>
      <c r="AU39" s="45"/>
      <c r="AV39" s="45"/>
      <c r="AW39" s="45"/>
      <c r="AX39" s="45"/>
      <c r="AY39" s="45"/>
      <c r="AZ39" s="45"/>
      <c r="BA39" s="45"/>
      <c r="BB39" s="45"/>
      <c r="BC39" s="46"/>
      <c r="BD39" s="44"/>
      <c r="BE39" s="45"/>
      <c r="BF39" s="45"/>
      <c r="BG39" s="45"/>
      <c r="BH39" s="45"/>
      <c r="BI39" s="45"/>
      <c r="BJ39" s="45"/>
      <c r="BK39" s="45"/>
      <c r="BL39" s="45"/>
      <c r="BM39" s="46"/>
    </row>
    <row r="40" spans="1:65">
      <c r="A40" s="44"/>
      <c r="B40" s="45"/>
      <c r="C40" s="45"/>
      <c r="D40" s="45"/>
      <c r="E40" s="93"/>
      <c r="F40" s="44"/>
      <c r="G40" s="45"/>
      <c r="H40" s="45"/>
      <c r="I40" s="45"/>
      <c r="J40" s="45"/>
      <c r="K40" s="45"/>
      <c r="L40" s="45"/>
      <c r="M40" s="45"/>
      <c r="N40" s="45"/>
      <c r="O40" s="46"/>
      <c r="P40" s="44"/>
      <c r="Q40" s="45"/>
      <c r="R40" s="45"/>
      <c r="S40" s="45"/>
      <c r="T40" s="45"/>
      <c r="U40" s="45"/>
      <c r="V40" s="45"/>
      <c r="W40" s="45"/>
      <c r="X40" s="45"/>
      <c r="Y40" s="46"/>
      <c r="Z40" s="44"/>
      <c r="AA40" s="45"/>
      <c r="AB40" s="45"/>
      <c r="AC40" s="45"/>
      <c r="AD40" s="45"/>
      <c r="AE40" s="45"/>
      <c r="AF40" s="45"/>
      <c r="AG40" s="45"/>
      <c r="AH40" s="45"/>
      <c r="AI40" s="46"/>
      <c r="AJ40" s="44"/>
      <c r="AK40" s="45"/>
      <c r="AL40" s="45"/>
      <c r="AM40" s="45"/>
      <c r="AN40" s="45"/>
      <c r="AO40" s="45"/>
      <c r="AP40" s="45"/>
      <c r="AQ40" s="45"/>
      <c r="AR40" s="45"/>
      <c r="AS40" s="46"/>
      <c r="AT40" s="44"/>
      <c r="AU40" s="45"/>
      <c r="AV40" s="45"/>
      <c r="AW40" s="45"/>
      <c r="AX40" s="45"/>
      <c r="AY40" s="45"/>
      <c r="AZ40" s="45"/>
      <c r="BA40" s="45"/>
      <c r="BB40" s="45"/>
      <c r="BC40" s="46"/>
      <c r="BD40" s="44"/>
      <c r="BE40" s="45"/>
      <c r="BF40" s="45"/>
      <c r="BG40" s="45"/>
      <c r="BH40" s="45"/>
      <c r="BI40" s="45"/>
      <c r="BJ40" s="45"/>
      <c r="BK40" s="45"/>
      <c r="BL40" s="45"/>
      <c r="BM40" s="46"/>
    </row>
    <row r="41" spans="1:65" ht="16" thickBot="1">
      <c r="A41" s="47"/>
      <c r="B41" s="48"/>
      <c r="C41" s="48"/>
      <c r="D41" s="48"/>
      <c r="E41" s="94"/>
      <c r="F41" s="47"/>
      <c r="G41" s="48"/>
      <c r="H41" s="48"/>
      <c r="I41" s="48"/>
      <c r="J41" s="48"/>
      <c r="K41" s="48"/>
      <c r="L41" s="48"/>
      <c r="M41" s="48"/>
      <c r="N41" s="48"/>
      <c r="O41" s="49"/>
      <c r="P41" s="47"/>
      <c r="Q41" s="48"/>
      <c r="R41" s="48"/>
      <c r="S41" s="48"/>
      <c r="T41" s="48"/>
      <c r="U41" s="48"/>
      <c r="V41" s="48"/>
      <c r="W41" s="48"/>
      <c r="X41" s="48"/>
      <c r="Y41" s="49"/>
      <c r="Z41" s="47"/>
      <c r="AA41" s="48"/>
      <c r="AB41" s="48"/>
      <c r="AC41" s="48"/>
      <c r="AD41" s="48"/>
      <c r="AE41" s="48"/>
      <c r="AF41" s="48"/>
      <c r="AG41" s="48"/>
      <c r="AH41" s="48"/>
      <c r="AI41" s="49"/>
      <c r="AJ41" s="47"/>
      <c r="AK41" s="48"/>
      <c r="AL41" s="48"/>
      <c r="AM41" s="48"/>
      <c r="AN41" s="48"/>
      <c r="AO41" s="48"/>
      <c r="AP41" s="48"/>
      <c r="AQ41" s="48"/>
      <c r="AR41" s="48"/>
      <c r="AS41" s="49"/>
      <c r="AT41" s="47"/>
      <c r="AU41" s="48"/>
      <c r="AV41" s="48"/>
      <c r="AW41" s="48"/>
      <c r="AX41" s="48"/>
      <c r="AY41" s="48"/>
      <c r="AZ41" s="48"/>
      <c r="BA41" s="48"/>
      <c r="BB41" s="48"/>
      <c r="BC41" s="49"/>
      <c r="BD41" s="47"/>
      <c r="BE41" s="48"/>
      <c r="BF41" s="48"/>
      <c r="BG41" s="48"/>
      <c r="BH41" s="48"/>
      <c r="BI41" s="48"/>
      <c r="BJ41" s="48"/>
      <c r="BK41" s="48"/>
      <c r="BL41" s="48"/>
      <c r="BM41" s="49"/>
    </row>
    <row r="43" spans="1:65" ht="18">
      <c r="A43" s="20" t="s">
        <v>27</v>
      </c>
    </row>
    <row r="44" spans="1:65">
      <c r="B44" s="51" t="s">
        <v>46</v>
      </c>
      <c r="C44" s="51"/>
      <c r="F44" s="51" t="s">
        <v>46</v>
      </c>
      <c r="G44" s="51"/>
      <c r="H44" s="51" t="s">
        <v>46</v>
      </c>
      <c r="I44" s="51"/>
      <c r="J44" s="51" t="s">
        <v>46</v>
      </c>
      <c r="K44" s="51"/>
      <c r="L44" s="51" t="s">
        <v>46</v>
      </c>
      <c r="M44" s="51"/>
      <c r="N44" s="51" t="s">
        <v>46</v>
      </c>
      <c r="O44" s="51"/>
      <c r="P44" s="51" t="s">
        <v>47</v>
      </c>
      <c r="Q44" s="51"/>
      <c r="R44" s="51" t="s">
        <v>48</v>
      </c>
      <c r="S44" s="51"/>
    </row>
    <row r="45" spans="1:65" s="21" customFormat="1">
      <c r="A45" s="83"/>
      <c r="B45" s="50" t="s">
        <v>28</v>
      </c>
      <c r="C45" s="50"/>
      <c r="D45" s="85" t="s">
        <v>45</v>
      </c>
      <c r="E45" s="85"/>
      <c r="F45" s="50" t="s">
        <v>29</v>
      </c>
      <c r="G45" s="50"/>
      <c r="H45" s="50" t="s">
        <v>31</v>
      </c>
      <c r="I45" s="50"/>
      <c r="J45" s="82" t="s">
        <v>32</v>
      </c>
      <c r="K45" s="82"/>
      <c r="L45" s="82" t="s">
        <v>33</v>
      </c>
      <c r="M45" s="82"/>
      <c r="N45" s="50" t="s">
        <v>30</v>
      </c>
      <c r="O45" s="50"/>
      <c r="P45" s="50" t="s">
        <v>34</v>
      </c>
      <c r="Q45" s="50"/>
      <c r="R45" s="50" t="s">
        <v>41</v>
      </c>
      <c r="S45" s="50"/>
    </row>
    <row r="46" spans="1:65" s="21" customFormat="1">
      <c r="A46" s="84"/>
      <c r="B46" s="50"/>
      <c r="C46" s="50"/>
      <c r="D46" s="85"/>
      <c r="E46" s="85"/>
      <c r="F46" s="50"/>
      <c r="G46" s="50"/>
      <c r="H46" s="50"/>
      <c r="I46" s="50"/>
      <c r="J46" s="82"/>
      <c r="K46" s="82"/>
      <c r="L46" s="82"/>
      <c r="M46" s="82"/>
      <c r="N46" s="50"/>
      <c r="O46" s="50"/>
      <c r="P46" s="50"/>
      <c r="Q46" s="50"/>
      <c r="R46" s="50"/>
      <c r="S46" s="50"/>
    </row>
    <row r="47" spans="1:65">
      <c r="A47" s="16">
        <v>1</v>
      </c>
      <c r="B47" s="29">
        <v>65</v>
      </c>
      <c r="C47" s="29"/>
      <c r="D47" s="29" t="s">
        <v>26</v>
      </c>
      <c r="E47" s="29"/>
      <c r="F47" s="29">
        <v>145</v>
      </c>
      <c r="G47" s="29"/>
      <c r="H47" s="29">
        <v>70</v>
      </c>
      <c r="I47" s="29"/>
      <c r="J47" s="29">
        <v>140</v>
      </c>
      <c r="K47" s="29"/>
      <c r="L47" s="29">
        <v>68</v>
      </c>
      <c r="M47" s="29"/>
      <c r="N47" s="29">
        <v>40</v>
      </c>
      <c r="O47" s="29"/>
      <c r="P47" s="29">
        <v>35</v>
      </c>
      <c r="Q47" s="29"/>
      <c r="R47" s="29">
        <v>0.35</v>
      </c>
      <c r="S47" s="29"/>
    </row>
    <row r="48" spans="1:65">
      <c r="A48" s="16">
        <v>2</v>
      </c>
      <c r="B48" s="29">
        <v>65</v>
      </c>
      <c r="C48" s="29"/>
      <c r="D48" s="29" t="s">
        <v>35</v>
      </c>
      <c r="E48" s="29"/>
      <c r="F48" s="29">
        <v>145</v>
      </c>
      <c r="G48" s="29"/>
      <c r="H48" s="29">
        <v>70</v>
      </c>
      <c r="I48" s="29"/>
      <c r="J48" s="29">
        <v>140</v>
      </c>
      <c r="K48" s="29"/>
      <c r="L48" s="29" t="s">
        <v>44</v>
      </c>
      <c r="M48" s="29"/>
      <c r="N48" s="29">
        <v>40</v>
      </c>
      <c r="O48" s="29"/>
      <c r="P48" s="29">
        <v>35</v>
      </c>
      <c r="Q48" s="29"/>
      <c r="R48" s="29">
        <v>0.35</v>
      </c>
      <c r="S48" s="29"/>
    </row>
    <row r="49" spans="1:19">
      <c r="A49" s="16">
        <v>3</v>
      </c>
      <c r="B49" s="29">
        <v>65</v>
      </c>
      <c r="C49" s="29"/>
      <c r="D49" s="29" t="s">
        <v>26</v>
      </c>
      <c r="E49" s="29"/>
      <c r="F49" s="29">
        <v>203</v>
      </c>
      <c r="G49" s="29"/>
      <c r="H49" s="29">
        <v>70</v>
      </c>
      <c r="I49" s="29"/>
      <c r="J49" s="29">
        <v>200</v>
      </c>
      <c r="K49" s="29"/>
      <c r="L49" s="29">
        <v>68</v>
      </c>
      <c r="M49" s="29"/>
      <c r="N49" s="29">
        <v>40</v>
      </c>
      <c r="O49" s="29"/>
      <c r="P49" s="29">
        <v>49</v>
      </c>
      <c r="Q49" s="29"/>
      <c r="R49" s="29">
        <v>0.5</v>
      </c>
      <c r="S49" s="29"/>
    </row>
    <row r="50" spans="1:19">
      <c r="A50" s="16">
        <v>4</v>
      </c>
      <c r="B50" s="29">
        <v>65</v>
      </c>
      <c r="C50" s="29"/>
      <c r="D50" s="29" t="s">
        <v>35</v>
      </c>
      <c r="E50" s="29"/>
      <c r="F50" s="29">
        <v>203</v>
      </c>
      <c r="G50" s="29"/>
      <c r="H50" s="29">
        <v>70</v>
      </c>
      <c r="I50" s="29"/>
      <c r="J50" s="29">
        <v>200</v>
      </c>
      <c r="K50" s="29"/>
      <c r="L50" s="29" t="s">
        <v>44</v>
      </c>
      <c r="M50" s="29"/>
      <c r="N50" s="29">
        <v>40</v>
      </c>
      <c r="O50" s="29"/>
      <c r="P50" s="29">
        <v>49</v>
      </c>
      <c r="Q50" s="29"/>
      <c r="R50" s="29">
        <v>0.5</v>
      </c>
      <c r="S50" s="29"/>
    </row>
    <row r="51" spans="1:19">
      <c r="A51" s="16">
        <v>5</v>
      </c>
      <c r="B51" s="29">
        <v>65</v>
      </c>
      <c r="C51" s="29"/>
      <c r="D51" s="29" t="s">
        <v>26</v>
      </c>
      <c r="E51" s="29"/>
      <c r="F51" s="29">
        <v>295</v>
      </c>
      <c r="G51" s="29"/>
      <c r="H51" s="29">
        <v>70</v>
      </c>
      <c r="I51" s="29"/>
      <c r="J51" s="29">
        <v>290</v>
      </c>
      <c r="K51" s="29"/>
      <c r="L51" s="29">
        <v>68</v>
      </c>
      <c r="M51" s="29"/>
      <c r="N51" s="29">
        <v>40</v>
      </c>
      <c r="O51" s="29"/>
      <c r="P51" s="29">
        <v>65</v>
      </c>
      <c r="Q51" s="29"/>
      <c r="R51" s="29">
        <v>0.6</v>
      </c>
      <c r="S51" s="29"/>
    </row>
    <row r="52" spans="1:19">
      <c r="A52" s="16">
        <v>6</v>
      </c>
      <c r="B52" s="29">
        <v>65</v>
      </c>
      <c r="C52" s="29"/>
      <c r="D52" s="29" t="s">
        <v>35</v>
      </c>
      <c r="E52" s="29"/>
      <c r="F52" s="29">
        <v>295</v>
      </c>
      <c r="G52" s="29"/>
      <c r="H52" s="29">
        <v>70</v>
      </c>
      <c r="I52" s="29"/>
      <c r="J52" s="29">
        <v>290</v>
      </c>
      <c r="K52" s="29"/>
      <c r="L52" s="29" t="s">
        <v>44</v>
      </c>
      <c r="M52" s="29"/>
      <c r="N52" s="29">
        <v>40</v>
      </c>
      <c r="O52" s="29"/>
      <c r="P52" s="29">
        <v>65</v>
      </c>
      <c r="Q52" s="29"/>
      <c r="R52" s="29">
        <v>0.6</v>
      </c>
      <c r="S52" s="29"/>
    </row>
    <row r="53" spans="1:19">
      <c r="A53" s="16">
        <v>7</v>
      </c>
      <c r="B53" s="29">
        <v>80</v>
      </c>
      <c r="C53" s="29"/>
      <c r="D53" s="29" t="s">
        <v>26</v>
      </c>
      <c r="E53" s="29"/>
      <c r="F53" s="29">
        <v>420</v>
      </c>
      <c r="G53" s="29"/>
      <c r="H53" s="29">
        <v>85</v>
      </c>
      <c r="I53" s="29"/>
      <c r="J53" s="29">
        <v>415</v>
      </c>
      <c r="K53" s="29"/>
      <c r="L53" s="29">
        <v>80</v>
      </c>
      <c r="M53" s="29"/>
      <c r="N53" s="29">
        <v>49</v>
      </c>
      <c r="O53" s="29"/>
      <c r="P53" s="29">
        <v>123</v>
      </c>
      <c r="Q53" s="29"/>
      <c r="R53" s="29">
        <v>0.75</v>
      </c>
      <c r="S53" s="29"/>
    </row>
    <row r="54" spans="1:19">
      <c r="A54" s="16">
        <v>8</v>
      </c>
      <c r="B54" s="29">
        <v>80</v>
      </c>
      <c r="C54" s="29"/>
      <c r="D54" s="29" t="s">
        <v>35</v>
      </c>
      <c r="E54" s="29"/>
      <c r="F54" s="29">
        <v>420</v>
      </c>
      <c r="G54" s="29"/>
      <c r="H54" s="29">
        <v>85</v>
      </c>
      <c r="I54" s="29"/>
      <c r="J54" s="29">
        <v>415</v>
      </c>
      <c r="K54" s="29"/>
      <c r="L54" s="29" t="s">
        <v>44</v>
      </c>
      <c r="M54" s="29"/>
      <c r="N54" s="29">
        <v>49</v>
      </c>
      <c r="O54" s="29"/>
      <c r="P54" s="29">
        <v>118</v>
      </c>
      <c r="Q54" s="29"/>
      <c r="R54" s="29">
        <v>0.75</v>
      </c>
      <c r="S54" s="29"/>
    </row>
    <row r="55" spans="1:19">
      <c r="A55" s="16">
        <v>9</v>
      </c>
      <c r="B55" s="29"/>
      <c r="C55" s="29"/>
      <c r="D55" s="29"/>
      <c r="E55" s="29"/>
      <c r="F55" s="29"/>
      <c r="G55" s="29"/>
      <c r="H55" s="29"/>
      <c r="I55" s="29"/>
      <c r="J55" s="29"/>
      <c r="K55" s="29"/>
      <c r="L55" s="29"/>
      <c r="M55" s="29"/>
      <c r="N55" s="29"/>
      <c r="O55" s="29"/>
      <c r="P55" s="29"/>
      <c r="Q55" s="29"/>
      <c r="R55" s="29"/>
      <c r="S55" s="29"/>
    </row>
    <row r="56" spans="1:19">
      <c r="A56" s="16">
        <v>10</v>
      </c>
      <c r="B56" s="29"/>
      <c r="C56" s="29"/>
      <c r="D56" s="29"/>
      <c r="E56" s="29"/>
      <c r="F56" s="29"/>
      <c r="G56" s="29"/>
      <c r="H56" s="29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</row>
    <row r="57" spans="1:19">
      <c r="A57" s="16">
        <v>11</v>
      </c>
      <c r="B57" s="29"/>
      <c r="C57" s="29"/>
      <c r="D57" s="29"/>
      <c r="E57" s="29"/>
      <c r="F57" s="29"/>
      <c r="G57" s="29"/>
      <c r="H57" s="29"/>
      <c r="I57" s="29"/>
      <c r="J57" s="29"/>
      <c r="K57" s="29"/>
      <c r="L57" s="29"/>
      <c r="M57" s="29"/>
      <c r="N57" s="29"/>
      <c r="O57" s="29"/>
      <c r="P57" s="29"/>
      <c r="Q57" s="29"/>
      <c r="R57" s="29"/>
      <c r="S57" s="29"/>
    </row>
    <row r="58" spans="1:19">
      <c r="A58" s="16">
        <v>12</v>
      </c>
      <c r="B58" s="29"/>
      <c r="C58" s="29"/>
      <c r="D58" s="29"/>
      <c r="E58" s="29"/>
      <c r="F58" s="29"/>
      <c r="G58" s="29"/>
      <c r="H58" s="29"/>
      <c r="I58" s="29"/>
      <c r="J58" s="29"/>
      <c r="K58" s="29"/>
      <c r="L58" s="29"/>
      <c r="M58" s="29"/>
      <c r="N58" s="29"/>
      <c r="O58" s="29"/>
      <c r="P58" s="29"/>
      <c r="Q58" s="29"/>
      <c r="R58" s="29"/>
      <c r="S58" s="29"/>
    </row>
    <row r="59" spans="1:19">
      <c r="A59" s="16">
        <v>13</v>
      </c>
      <c r="B59" s="29"/>
      <c r="C59" s="29"/>
      <c r="D59" s="29"/>
      <c r="E59" s="29"/>
      <c r="F59" s="29"/>
      <c r="G59" s="29"/>
      <c r="H59" s="29"/>
      <c r="I59" s="29"/>
      <c r="J59" s="29"/>
      <c r="K59" s="29"/>
      <c r="L59" s="29"/>
      <c r="M59" s="29"/>
      <c r="N59" s="29"/>
      <c r="O59" s="29"/>
      <c r="P59" s="29"/>
      <c r="Q59" s="29"/>
      <c r="R59" s="29"/>
      <c r="S59" s="29"/>
    </row>
    <row r="60" spans="1:19">
      <c r="A60" s="16">
        <v>14</v>
      </c>
      <c r="B60" s="29"/>
      <c r="C60" s="29"/>
      <c r="D60" s="29"/>
      <c r="E60" s="29"/>
      <c r="F60" s="29"/>
      <c r="G60" s="29"/>
      <c r="H60" s="29"/>
      <c r="I60" s="29"/>
      <c r="J60" s="29"/>
      <c r="K60" s="29"/>
      <c r="L60" s="29"/>
      <c r="M60" s="29"/>
      <c r="N60" s="29"/>
      <c r="O60" s="29"/>
      <c r="P60" s="29"/>
      <c r="Q60" s="29"/>
      <c r="R60" s="29"/>
      <c r="S60" s="29"/>
    </row>
    <row r="61" spans="1:19">
      <c r="A61" s="16">
        <v>15</v>
      </c>
      <c r="B61" s="29"/>
      <c r="C61" s="29"/>
      <c r="D61" s="29"/>
      <c r="E61" s="29"/>
      <c r="F61" s="29"/>
      <c r="G61" s="29"/>
      <c r="H61" s="29"/>
      <c r="I61" s="29"/>
      <c r="J61" s="29"/>
      <c r="K61" s="29"/>
      <c r="L61" s="29"/>
      <c r="M61" s="29"/>
      <c r="N61" s="29"/>
      <c r="O61" s="29"/>
      <c r="P61" s="29"/>
      <c r="Q61" s="29"/>
      <c r="R61" s="29"/>
      <c r="S61" s="29"/>
    </row>
    <row r="62" spans="1:19">
      <c r="A62" s="16">
        <v>16</v>
      </c>
      <c r="B62" s="29"/>
      <c r="C62" s="29"/>
      <c r="D62" s="29"/>
      <c r="E62" s="29"/>
      <c r="F62" s="29"/>
      <c r="G62" s="29"/>
      <c r="H62" s="29"/>
      <c r="I62" s="29"/>
      <c r="J62" s="29"/>
      <c r="K62" s="29"/>
      <c r="L62" s="29"/>
      <c r="M62" s="29"/>
      <c r="N62" s="29"/>
      <c r="O62" s="29"/>
      <c r="P62" s="29"/>
      <c r="Q62" s="29"/>
      <c r="R62" s="29"/>
      <c r="S62" s="29"/>
    </row>
    <row r="63" spans="1:19">
      <c r="A63" s="16">
        <v>17</v>
      </c>
      <c r="B63" s="29"/>
      <c r="C63" s="29"/>
      <c r="D63" s="29"/>
      <c r="E63" s="29"/>
      <c r="F63" s="29"/>
      <c r="G63" s="29"/>
      <c r="H63" s="29"/>
      <c r="I63" s="29"/>
      <c r="J63" s="29"/>
      <c r="K63" s="29"/>
      <c r="L63" s="29"/>
      <c r="M63" s="29"/>
      <c r="N63" s="29"/>
      <c r="O63" s="29"/>
      <c r="P63" s="29"/>
      <c r="Q63" s="29"/>
      <c r="R63" s="29"/>
      <c r="S63" s="29"/>
    </row>
    <row r="64" spans="1:19">
      <c r="A64" s="16">
        <v>18</v>
      </c>
      <c r="B64" s="29"/>
      <c r="C64" s="29"/>
      <c r="D64" s="29"/>
      <c r="E64" s="29"/>
      <c r="F64" s="29"/>
      <c r="G64" s="29"/>
      <c r="H64" s="29"/>
      <c r="I64" s="29"/>
      <c r="J64" s="29"/>
      <c r="K64" s="29"/>
      <c r="L64" s="29"/>
      <c r="M64" s="29"/>
      <c r="N64" s="29"/>
      <c r="O64" s="29"/>
      <c r="P64" s="29"/>
      <c r="Q64" s="29"/>
      <c r="R64" s="29"/>
      <c r="S64" s="29"/>
    </row>
    <row r="65" spans="1:19">
      <c r="A65" s="16">
        <v>19</v>
      </c>
      <c r="B65" s="29"/>
      <c r="C65" s="29"/>
      <c r="D65" s="29"/>
      <c r="E65" s="29"/>
      <c r="F65" s="29"/>
      <c r="G65" s="29"/>
      <c r="H65" s="29"/>
      <c r="I65" s="29"/>
      <c r="J65" s="29"/>
      <c r="K65" s="29"/>
      <c r="L65" s="29"/>
      <c r="M65" s="29"/>
      <c r="N65" s="29"/>
      <c r="O65" s="29"/>
      <c r="P65" s="29"/>
      <c r="Q65" s="29"/>
      <c r="R65" s="29"/>
      <c r="S65" s="29"/>
    </row>
    <row r="66" spans="1:19">
      <c r="A66" s="16">
        <v>20</v>
      </c>
      <c r="B66" s="29"/>
      <c r="C66" s="29"/>
      <c r="D66" s="29"/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</row>
    <row r="67" spans="1:19">
      <c r="A67" s="16">
        <v>21</v>
      </c>
      <c r="B67" s="29"/>
      <c r="C67" s="29"/>
      <c r="D67" s="29"/>
      <c r="E67" s="29"/>
      <c r="F67" s="29"/>
      <c r="G67" s="29"/>
      <c r="H67" s="29"/>
      <c r="I67" s="29"/>
      <c r="J67" s="29"/>
      <c r="K67" s="29"/>
      <c r="L67" s="29"/>
      <c r="M67" s="29"/>
      <c r="N67" s="29"/>
      <c r="O67" s="29"/>
      <c r="P67" s="29"/>
      <c r="Q67" s="29"/>
      <c r="R67" s="29"/>
      <c r="S67" s="29"/>
    </row>
    <row r="68" spans="1:19">
      <c r="A68" s="16">
        <v>22</v>
      </c>
      <c r="B68" s="29"/>
      <c r="C68" s="29"/>
      <c r="D68" s="29"/>
      <c r="E68" s="29"/>
      <c r="F68" s="29"/>
      <c r="G68" s="29"/>
      <c r="H68" s="29"/>
      <c r="I68" s="29"/>
      <c r="J68" s="29"/>
      <c r="K68" s="29"/>
      <c r="L68" s="29"/>
      <c r="M68" s="29"/>
      <c r="N68" s="29"/>
      <c r="O68" s="29"/>
      <c r="P68" s="29"/>
      <c r="Q68" s="29"/>
      <c r="R68" s="29"/>
      <c r="S68" s="29"/>
    </row>
    <row r="69" spans="1:19">
      <c r="A69" s="16">
        <v>23</v>
      </c>
      <c r="B69" s="29"/>
      <c r="C69" s="29"/>
      <c r="D69" s="29"/>
      <c r="E69" s="29"/>
      <c r="F69" s="29"/>
      <c r="G69" s="29"/>
      <c r="H69" s="29"/>
      <c r="I69" s="29"/>
      <c r="J69" s="29"/>
      <c r="K69" s="29"/>
      <c r="L69" s="29"/>
      <c r="M69" s="29"/>
      <c r="N69" s="29"/>
      <c r="O69" s="29"/>
      <c r="P69" s="29"/>
      <c r="Q69" s="29"/>
      <c r="R69" s="29"/>
      <c r="S69" s="29"/>
    </row>
    <row r="70" spans="1:19">
      <c r="A70" s="16">
        <v>24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</row>
    <row r="71" spans="1:19">
      <c r="A71" s="16">
        <v>25</v>
      </c>
      <c r="B71" s="29"/>
      <c r="C71" s="29"/>
      <c r="D71" s="29"/>
      <c r="E71" s="29"/>
      <c r="F71" s="29"/>
      <c r="G71" s="29"/>
      <c r="H71" s="29"/>
      <c r="I71" s="29"/>
      <c r="J71" s="29"/>
      <c r="K71" s="29"/>
      <c r="L71" s="29"/>
      <c r="M71" s="29"/>
      <c r="N71" s="29"/>
      <c r="O71" s="29"/>
      <c r="P71" s="29"/>
      <c r="Q71" s="29"/>
      <c r="R71" s="29"/>
      <c r="S71" s="29"/>
    </row>
    <row r="72" spans="1:19">
      <c r="A72" s="16">
        <v>26</v>
      </c>
      <c r="B72" s="29"/>
      <c r="C72" s="29"/>
      <c r="D72" s="29"/>
      <c r="E72" s="29"/>
      <c r="F72" s="29"/>
      <c r="G72" s="29"/>
      <c r="H72" s="29"/>
      <c r="I72" s="29"/>
      <c r="J72" s="29"/>
      <c r="K72" s="29"/>
      <c r="L72" s="29"/>
      <c r="M72" s="29"/>
      <c r="N72" s="29"/>
      <c r="O72" s="29"/>
      <c r="P72" s="29"/>
      <c r="Q72" s="29"/>
      <c r="R72" s="29"/>
      <c r="S72" s="29"/>
    </row>
    <row r="73" spans="1:19">
      <c r="A73" s="16">
        <v>27</v>
      </c>
      <c r="B73" s="29"/>
      <c r="C73" s="29"/>
      <c r="D73" s="29"/>
      <c r="E73" s="29"/>
      <c r="F73" s="29"/>
      <c r="G73" s="29"/>
      <c r="H73" s="29"/>
      <c r="I73" s="29"/>
      <c r="J73" s="29"/>
      <c r="K73" s="29"/>
      <c r="L73" s="29"/>
      <c r="M73" s="29"/>
      <c r="N73" s="29"/>
      <c r="O73" s="29"/>
      <c r="P73" s="29"/>
      <c r="Q73" s="29"/>
      <c r="R73" s="29"/>
      <c r="S73" s="29"/>
    </row>
    <row r="74" spans="1:19">
      <c r="A74" s="16">
        <v>28</v>
      </c>
      <c r="B74" s="29"/>
      <c r="C74" s="29"/>
      <c r="D74" s="29"/>
      <c r="E74" s="29"/>
      <c r="F74" s="29"/>
      <c r="G74" s="29"/>
      <c r="H74" s="29"/>
      <c r="I74" s="29"/>
      <c r="J74" s="29"/>
      <c r="K74" s="29"/>
      <c r="L74" s="29"/>
      <c r="M74" s="29"/>
      <c r="N74" s="29"/>
      <c r="O74" s="29"/>
      <c r="P74" s="29"/>
      <c r="Q74" s="29"/>
      <c r="R74" s="29"/>
      <c r="S74" s="29"/>
    </row>
    <row r="75" spans="1:19">
      <c r="A75" s="16">
        <v>29</v>
      </c>
      <c r="B75" s="29"/>
      <c r="C75" s="29"/>
      <c r="D75" s="29"/>
      <c r="E75" s="29"/>
      <c r="F75" s="29"/>
      <c r="G75" s="29"/>
      <c r="H75" s="29"/>
      <c r="I75" s="29"/>
      <c r="J75" s="29"/>
      <c r="K75" s="29"/>
      <c r="L75" s="29"/>
      <c r="M75" s="29"/>
      <c r="N75" s="29"/>
      <c r="O75" s="29"/>
      <c r="P75" s="29"/>
      <c r="Q75" s="29"/>
      <c r="R75" s="29"/>
      <c r="S75" s="29"/>
    </row>
    <row r="76" spans="1:19">
      <c r="A76" s="16">
        <v>30</v>
      </c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</row>
    <row r="80" spans="1:19" ht="16" thickBot="1"/>
    <row r="81" spans="1:30">
      <c r="A81" s="52" t="s">
        <v>36</v>
      </c>
      <c r="B81" s="52"/>
      <c r="C81" s="52"/>
      <c r="D81" s="52"/>
      <c r="E81" s="53"/>
      <c r="F81" s="54" t="s">
        <v>37</v>
      </c>
      <c r="G81" s="55"/>
      <c r="H81" s="55" t="s">
        <v>30</v>
      </c>
      <c r="I81" s="55"/>
      <c r="J81" s="55" t="s">
        <v>38</v>
      </c>
      <c r="K81" s="57"/>
      <c r="L81" s="22"/>
      <c r="M81" s="54" t="s">
        <v>31</v>
      </c>
      <c r="N81" s="57"/>
      <c r="O81" s="22"/>
      <c r="P81" s="59" t="s">
        <v>32</v>
      </c>
      <c r="Q81" s="60"/>
      <c r="R81" s="55" t="s">
        <v>30</v>
      </c>
      <c r="S81" s="55"/>
      <c r="T81" s="55" t="s">
        <v>38</v>
      </c>
      <c r="U81" s="57"/>
      <c r="W81" s="59" t="s">
        <v>33</v>
      </c>
      <c r="X81" s="63"/>
      <c r="Z81" s="54" t="s">
        <v>39</v>
      </c>
      <c r="AA81" s="57"/>
      <c r="AC81" s="54" t="s">
        <v>49</v>
      </c>
      <c r="AD81" s="57"/>
    </row>
    <row r="82" spans="1:30">
      <c r="A82" s="52"/>
      <c r="B82" s="52"/>
      <c r="C82" s="52"/>
      <c r="D82" s="52"/>
      <c r="E82" s="53"/>
      <c r="F82" s="56"/>
      <c r="G82" s="52"/>
      <c r="H82" s="52"/>
      <c r="I82" s="52"/>
      <c r="J82" s="52"/>
      <c r="K82" s="58"/>
      <c r="L82" s="22"/>
      <c r="M82" s="56"/>
      <c r="N82" s="58"/>
      <c r="O82" s="22"/>
      <c r="P82" s="61"/>
      <c r="Q82" s="62"/>
      <c r="R82" s="52"/>
      <c r="S82" s="52"/>
      <c r="T82" s="52"/>
      <c r="U82" s="58"/>
      <c r="W82" s="61"/>
      <c r="X82" s="64"/>
      <c r="Z82" s="56"/>
      <c r="AA82" s="58"/>
      <c r="AC82" s="56"/>
      <c r="AD82" s="58"/>
    </row>
    <row r="83" spans="1:30">
      <c r="A83" s="13" t="s">
        <v>15</v>
      </c>
      <c r="B83" s="29">
        <v>1</v>
      </c>
      <c r="C83" s="29"/>
      <c r="D83" s="66">
        <v>2</v>
      </c>
      <c r="E83" s="67"/>
      <c r="F83" s="65">
        <f t="shared" ref="F83:F92" si="0">(VLOOKUP(B83,Tubes,6,TRUE))+(VLOOKUP(D83,Tubes,6,TRUE))</f>
        <v>290</v>
      </c>
      <c r="G83" s="29"/>
      <c r="H83" s="29">
        <f t="shared" ref="H83:H92" si="1">((VLOOKUP(B83,Tubes,14,TRUE))+(VLOOKUP(D83,Tubes,14,TRUE)))/2</f>
        <v>40</v>
      </c>
      <c r="I83" s="29"/>
      <c r="J83" s="29">
        <f>SUM(F83:I83)</f>
        <v>330</v>
      </c>
      <c r="K83" s="30"/>
      <c r="L83" s="6"/>
      <c r="M83" s="65">
        <f t="shared" ref="M83:M92" si="2">((VLOOKUP(B83,Tubes,8,TRUE)))</f>
        <v>70</v>
      </c>
      <c r="N83" s="30"/>
      <c r="O83" s="6"/>
      <c r="P83" s="65">
        <f t="shared" ref="P83:P92" si="3">(VLOOKUP(B83,Tubes,10,TRUE))+(VLOOKUP(D83,Tubes,10,TRUE))</f>
        <v>280</v>
      </c>
      <c r="Q83" s="29"/>
      <c r="R83" s="29">
        <f t="shared" ref="R83:R92" si="4">((VLOOKUP(B83,Tubes,14,TRUE))+(VLOOKUP(D83,Tubes,14,TRUE)))/2</f>
        <v>40</v>
      </c>
      <c r="S83" s="29"/>
      <c r="T83" s="29">
        <f>SUM(P83:S83)</f>
        <v>320</v>
      </c>
      <c r="U83" s="30"/>
      <c r="W83" s="65">
        <f t="shared" ref="W83:W92" si="5">VLOOKUP(B83,Tubes,12,TRUE)</f>
        <v>68</v>
      </c>
      <c r="X83" s="30"/>
      <c r="Z83" s="65">
        <f t="shared" ref="Z83:Z92" si="6">(VLOOKUP(B83,Tubes,16,TRUE))+(VLOOKUP(D83,Tubes,16,TRUE))</f>
        <v>70</v>
      </c>
      <c r="AA83" s="30"/>
      <c r="AC83" s="65">
        <f t="shared" ref="AC83:AC92" si="7">(VLOOKUP(B83,Tubes,18, TRUE))+(VLOOKUP(D83,Tubes,18,TRUE))</f>
        <v>0.7</v>
      </c>
      <c r="AD83" s="30"/>
    </row>
    <row r="84" spans="1:30">
      <c r="A84" s="24" t="s">
        <v>17</v>
      </c>
      <c r="B84" s="79">
        <v>1</v>
      </c>
      <c r="C84" s="79"/>
      <c r="D84" s="80">
        <v>4</v>
      </c>
      <c r="E84" s="81"/>
      <c r="F84" s="77">
        <f t="shared" si="0"/>
        <v>348</v>
      </c>
      <c r="G84" s="79"/>
      <c r="H84" s="79">
        <f t="shared" si="1"/>
        <v>40</v>
      </c>
      <c r="I84" s="79"/>
      <c r="J84" s="79">
        <f t="shared" ref="J84:J92" si="8">SUM(F84:I84)</f>
        <v>388</v>
      </c>
      <c r="K84" s="78"/>
      <c r="L84" s="6"/>
      <c r="M84" s="77">
        <f t="shared" si="2"/>
        <v>70</v>
      </c>
      <c r="N84" s="78"/>
      <c r="O84" s="6"/>
      <c r="P84" s="77">
        <f t="shared" si="3"/>
        <v>340</v>
      </c>
      <c r="Q84" s="79"/>
      <c r="R84" s="79">
        <f t="shared" si="4"/>
        <v>40</v>
      </c>
      <c r="S84" s="79"/>
      <c r="T84" s="79">
        <f t="shared" ref="T84:T92" si="9">SUM(P84:S84)</f>
        <v>380</v>
      </c>
      <c r="U84" s="78"/>
      <c r="W84" s="77">
        <f t="shared" si="5"/>
        <v>68</v>
      </c>
      <c r="X84" s="78"/>
      <c r="Z84" s="77">
        <f t="shared" si="6"/>
        <v>84</v>
      </c>
      <c r="AA84" s="78"/>
      <c r="AC84" s="77">
        <f t="shared" si="7"/>
        <v>0.85</v>
      </c>
      <c r="AD84" s="78"/>
    </row>
    <row r="85" spans="1:30">
      <c r="A85" s="24" t="s">
        <v>17</v>
      </c>
      <c r="B85" s="79">
        <v>3</v>
      </c>
      <c r="C85" s="79"/>
      <c r="D85" s="80">
        <v>2</v>
      </c>
      <c r="E85" s="81"/>
      <c r="F85" s="77">
        <f t="shared" si="0"/>
        <v>348</v>
      </c>
      <c r="G85" s="79"/>
      <c r="H85" s="79">
        <f t="shared" si="1"/>
        <v>40</v>
      </c>
      <c r="I85" s="79"/>
      <c r="J85" s="79">
        <f t="shared" si="8"/>
        <v>388</v>
      </c>
      <c r="K85" s="78"/>
      <c r="L85" s="6"/>
      <c r="M85" s="77">
        <f t="shared" si="2"/>
        <v>70</v>
      </c>
      <c r="N85" s="78"/>
      <c r="O85" s="6"/>
      <c r="P85" s="77">
        <f t="shared" si="3"/>
        <v>340</v>
      </c>
      <c r="Q85" s="79"/>
      <c r="R85" s="79">
        <f t="shared" si="4"/>
        <v>40</v>
      </c>
      <c r="S85" s="79"/>
      <c r="T85" s="79">
        <f t="shared" si="9"/>
        <v>380</v>
      </c>
      <c r="U85" s="78"/>
      <c r="W85" s="77">
        <f t="shared" si="5"/>
        <v>68</v>
      </c>
      <c r="X85" s="78"/>
      <c r="Z85" s="77">
        <f t="shared" si="6"/>
        <v>84</v>
      </c>
      <c r="AA85" s="78"/>
      <c r="AC85" s="77">
        <f t="shared" si="7"/>
        <v>0.85</v>
      </c>
      <c r="AD85" s="78"/>
    </row>
    <row r="86" spans="1:30">
      <c r="A86" s="25" t="s">
        <v>18</v>
      </c>
      <c r="B86" s="31">
        <v>1</v>
      </c>
      <c r="C86" s="31"/>
      <c r="D86" s="75">
        <v>6</v>
      </c>
      <c r="E86" s="76"/>
      <c r="F86" s="74">
        <f t="shared" si="0"/>
        <v>440</v>
      </c>
      <c r="G86" s="31"/>
      <c r="H86" s="31">
        <f t="shared" si="1"/>
        <v>40</v>
      </c>
      <c r="I86" s="31"/>
      <c r="J86" s="31">
        <f t="shared" si="8"/>
        <v>480</v>
      </c>
      <c r="K86" s="32"/>
      <c r="L86" s="6"/>
      <c r="M86" s="74">
        <f t="shared" si="2"/>
        <v>70</v>
      </c>
      <c r="N86" s="32"/>
      <c r="O86" s="6"/>
      <c r="P86" s="74">
        <f t="shared" si="3"/>
        <v>430</v>
      </c>
      <c r="Q86" s="31"/>
      <c r="R86" s="31">
        <f t="shared" si="4"/>
        <v>40</v>
      </c>
      <c r="S86" s="31"/>
      <c r="T86" s="31">
        <f t="shared" si="9"/>
        <v>470</v>
      </c>
      <c r="U86" s="32"/>
      <c r="W86" s="74">
        <f t="shared" si="5"/>
        <v>68</v>
      </c>
      <c r="X86" s="32"/>
      <c r="Z86" s="74">
        <f t="shared" si="6"/>
        <v>100</v>
      </c>
      <c r="AA86" s="32"/>
      <c r="AC86" s="74">
        <f t="shared" si="7"/>
        <v>0.95</v>
      </c>
      <c r="AD86" s="32"/>
    </row>
    <row r="87" spans="1:30">
      <c r="A87" s="25" t="s">
        <v>18</v>
      </c>
      <c r="B87" s="31">
        <v>5</v>
      </c>
      <c r="C87" s="31"/>
      <c r="D87" s="75">
        <v>2</v>
      </c>
      <c r="E87" s="76"/>
      <c r="F87" s="74">
        <f t="shared" si="0"/>
        <v>440</v>
      </c>
      <c r="G87" s="31"/>
      <c r="H87" s="31">
        <f t="shared" si="1"/>
        <v>40</v>
      </c>
      <c r="I87" s="31"/>
      <c r="J87" s="31">
        <f t="shared" si="8"/>
        <v>480</v>
      </c>
      <c r="K87" s="32"/>
      <c r="L87" s="6"/>
      <c r="M87" s="74">
        <f t="shared" si="2"/>
        <v>70</v>
      </c>
      <c r="N87" s="32"/>
      <c r="O87" s="6"/>
      <c r="P87" s="74">
        <f t="shared" si="3"/>
        <v>430</v>
      </c>
      <c r="Q87" s="31"/>
      <c r="R87" s="31">
        <f t="shared" si="4"/>
        <v>40</v>
      </c>
      <c r="S87" s="31"/>
      <c r="T87" s="31">
        <f t="shared" si="9"/>
        <v>470</v>
      </c>
      <c r="U87" s="32"/>
      <c r="W87" s="74">
        <f t="shared" si="5"/>
        <v>68</v>
      </c>
      <c r="X87" s="32"/>
      <c r="Z87" s="74">
        <f t="shared" si="6"/>
        <v>100</v>
      </c>
      <c r="AA87" s="32"/>
      <c r="AC87" s="74">
        <f t="shared" si="7"/>
        <v>0.95</v>
      </c>
      <c r="AD87" s="32"/>
    </row>
    <row r="88" spans="1:30">
      <c r="A88" s="13" t="s">
        <v>19</v>
      </c>
      <c r="B88" s="29">
        <v>3</v>
      </c>
      <c r="C88" s="29"/>
      <c r="D88" s="66">
        <v>4</v>
      </c>
      <c r="E88" s="67"/>
      <c r="F88" s="65">
        <f t="shared" si="0"/>
        <v>406</v>
      </c>
      <c r="G88" s="29"/>
      <c r="H88" s="29">
        <f t="shared" si="1"/>
        <v>40</v>
      </c>
      <c r="I88" s="29"/>
      <c r="J88" s="29">
        <f t="shared" si="8"/>
        <v>446</v>
      </c>
      <c r="K88" s="30"/>
      <c r="L88" s="6"/>
      <c r="M88" s="65">
        <f t="shared" si="2"/>
        <v>70</v>
      </c>
      <c r="N88" s="30"/>
      <c r="O88" s="6"/>
      <c r="P88" s="65">
        <f t="shared" si="3"/>
        <v>400</v>
      </c>
      <c r="Q88" s="29"/>
      <c r="R88" s="29">
        <f t="shared" si="4"/>
        <v>40</v>
      </c>
      <c r="S88" s="29"/>
      <c r="T88" s="29">
        <f t="shared" si="9"/>
        <v>440</v>
      </c>
      <c r="U88" s="30"/>
      <c r="W88" s="65">
        <f t="shared" si="5"/>
        <v>68</v>
      </c>
      <c r="X88" s="30"/>
      <c r="Z88" s="65">
        <f t="shared" si="6"/>
        <v>98</v>
      </c>
      <c r="AA88" s="30"/>
      <c r="AC88" s="65">
        <f t="shared" si="7"/>
        <v>1</v>
      </c>
      <c r="AD88" s="30"/>
    </row>
    <row r="89" spans="1:30">
      <c r="A89" s="26" t="s">
        <v>20</v>
      </c>
      <c r="B89" s="33">
        <v>3</v>
      </c>
      <c r="C89" s="33"/>
      <c r="D89" s="72">
        <v>6</v>
      </c>
      <c r="E89" s="73"/>
      <c r="F89" s="71">
        <f t="shared" si="0"/>
        <v>498</v>
      </c>
      <c r="G89" s="33"/>
      <c r="H89" s="33">
        <f t="shared" si="1"/>
        <v>40</v>
      </c>
      <c r="I89" s="33"/>
      <c r="J89" s="33">
        <f t="shared" si="8"/>
        <v>538</v>
      </c>
      <c r="K89" s="34"/>
      <c r="L89" s="6"/>
      <c r="M89" s="71">
        <f t="shared" si="2"/>
        <v>70</v>
      </c>
      <c r="N89" s="34"/>
      <c r="O89" s="6"/>
      <c r="P89" s="71">
        <f t="shared" si="3"/>
        <v>490</v>
      </c>
      <c r="Q89" s="33"/>
      <c r="R89" s="33">
        <f t="shared" si="4"/>
        <v>40</v>
      </c>
      <c r="S89" s="33"/>
      <c r="T89" s="33">
        <f t="shared" si="9"/>
        <v>530</v>
      </c>
      <c r="U89" s="34"/>
      <c r="W89" s="71">
        <f t="shared" si="5"/>
        <v>68</v>
      </c>
      <c r="X89" s="34"/>
      <c r="Z89" s="71">
        <f t="shared" si="6"/>
        <v>114</v>
      </c>
      <c r="AA89" s="34"/>
      <c r="AC89" s="71">
        <f t="shared" si="7"/>
        <v>1.1000000000000001</v>
      </c>
      <c r="AD89" s="34"/>
    </row>
    <row r="90" spans="1:30">
      <c r="A90" s="26" t="s">
        <v>20</v>
      </c>
      <c r="B90" s="33">
        <v>5</v>
      </c>
      <c r="C90" s="33"/>
      <c r="D90" s="72">
        <v>4</v>
      </c>
      <c r="E90" s="73"/>
      <c r="F90" s="71">
        <f t="shared" si="0"/>
        <v>498</v>
      </c>
      <c r="G90" s="33"/>
      <c r="H90" s="33">
        <f t="shared" si="1"/>
        <v>40</v>
      </c>
      <c r="I90" s="33"/>
      <c r="J90" s="33">
        <f t="shared" si="8"/>
        <v>538</v>
      </c>
      <c r="K90" s="34"/>
      <c r="L90" s="6"/>
      <c r="M90" s="71">
        <f t="shared" si="2"/>
        <v>70</v>
      </c>
      <c r="N90" s="34"/>
      <c r="O90" s="6"/>
      <c r="P90" s="71">
        <f t="shared" si="3"/>
        <v>490</v>
      </c>
      <c r="Q90" s="33"/>
      <c r="R90" s="33">
        <f t="shared" si="4"/>
        <v>40</v>
      </c>
      <c r="S90" s="33"/>
      <c r="T90" s="33">
        <f t="shared" si="9"/>
        <v>530</v>
      </c>
      <c r="U90" s="34"/>
      <c r="W90" s="71">
        <f t="shared" si="5"/>
        <v>68</v>
      </c>
      <c r="X90" s="34"/>
      <c r="Z90" s="71">
        <f t="shared" si="6"/>
        <v>114</v>
      </c>
      <c r="AA90" s="34"/>
      <c r="AC90" s="71">
        <f t="shared" si="7"/>
        <v>1.1000000000000001</v>
      </c>
      <c r="AD90" s="34"/>
    </row>
    <row r="91" spans="1:30">
      <c r="A91" s="13" t="s">
        <v>21</v>
      </c>
      <c r="B91" s="29">
        <v>5</v>
      </c>
      <c r="C91" s="29"/>
      <c r="D91" s="66">
        <v>6</v>
      </c>
      <c r="E91" s="67"/>
      <c r="F91" s="65">
        <f t="shared" si="0"/>
        <v>590</v>
      </c>
      <c r="G91" s="29"/>
      <c r="H91" s="29">
        <f t="shared" si="1"/>
        <v>40</v>
      </c>
      <c r="I91" s="29"/>
      <c r="J91" s="29">
        <f t="shared" si="8"/>
        <v>630</v>
      </c>
      <c r="K91" s="30"/>
      <c r="L91" s="6"/>
      <c r="M91" s="65">
        <f t="shared" si="2"/>
        <v>70</v>
      </c>
      <c r="N91" s="30"/>
      <c r="O91" s="6"/>
      <c r="P91" s="65">
        <f t="shared" si="3"/>
        <v>580</v>
      </c>
      <c r="Q91" s="29"/>
      <c r="R91" s="29">
        <f t="shared" si="4"/>
        <v>40</v>
      </c>
      <c r="S91" s="29"/>
      <c r="T91" s="29">
        <f t="shared" si="9"/>
        <v>620</v>
      </c>
      <c r="U91" s="30"/>
      <c r="W91" s="65">
        <f t="shared" si="5"/>
        <v>68</v>
      </c>
      <c r="X91" s="30"/>
      <c r="Z91" s="65">
        <f t="shared" si="6"/>
        <v>130</v>
      </c>
      <c r="AA91" s="30"/>
      <c r="AC91" s="65">
        <f t="shared" si="7"/>
        <v>1.2</v>
      </c>
      <c r="AD91" s="30"/>
    </row>
    <row r="92" spans="1:30" ht="16" thickBot="1">
      <c r="A92" s="13" t="s">
        <v>22</v>
      </c>
      <c r="B92" s="29">
        <v>7</v>
      </c>
      <c r="C92" s="29"/>
      <c r="D92" s="66">
        <v>8</v>
      </c>
      <c r="E92" s="67"/>
      <c r="F92" s="68">
        <f t="shared" si="0"/>
        <v>840</v>
      </c>
      <c r="G92" s="69"/>
      <c r="H92" s="69">
        <f t="shared" si="1"/>
        <v>49</v>
      </c>
      <c r="I92" s="69"/>
      <c r="J92" s="69">
        <f t="shared" si="8"/>
        <v>889</v>
      </c>
      <c r="K92" s="70"/>
      <c r="L92" s="6"/>
      <c r="M92" s="68">
        <f t="shared" si="2"/>
        <v>85</v>
      </c>
      <c r="N92" s="70"/>
      <c r="O92" s="6"/>
      <c r="P92" s="68">
        <f t="shared" si="3"/>
        <v>830</v>
      </c>
      <c r="Q92" s="69"/>
      <c r="R92" s="69">
        <f t="shared" si="4"/>
        <v>49</v>
      </c>
      <c r="S92" s="69"/>
      <c r="T92" s="69">
        <f t="shared" si="9"/>
        <v>879</v>
      </c>
      <c r="U92" s="70"/>
      <c r="W92" s="68">
        <f t="shared" si="5"/>
        <v>80</v>
      </c>
      <c r="X92" s="70"/>
      <c r="Z92" s="68">
        <f t="shared" si="6"/>
        <v>241</v>
      </c>
      <c r="AA92" s="70"/>
      <c r="AC92" s="68">
        <f t="shared" si="7"/>
        <v>1.5</v>
      </c>
      <c r="AD92" s="70"/>
    </row>
  </sheetData>
  <mergeCells count="440">
    <mergeCell ref="AC91:AD91"/>
    <mergeCell ref="AC92:AD92"/>
    <mergeCell ref="AC81:AD82"/>
    <mergeCell ref="AC83:AD83"/>
    <mergeCell ref="AC84:AD84"/>
    <mergeCell ref="AC85:AD85"/>
    <mergeCell ref="AC86:AD86"/>
    <mergeCell ref="AC87:AD87"/>
    <mergeCell ref="AC88:AD88"/>
    <mergeCell ref="AC89:AD89"/>
    <mergeCell ref="AC90:AD90"/>
    <mergeCell ref="A45:A46"/>
    <mergeCell ref="B45:C46"/>
    <mergeCell ref="D45:E46"/>
    <mergeCell ref="F45:G46"/>
    <mergeCell ref="N45:O46"/>
    <mergeCell ref="H45:I46"/>
    <mergeCell ref="A5:E6"/>
    <mergeCell ref="F5:O6"/>
    <mergeCell ref="A7:E23"/>
    <mergeCell ref="F7:O23"/>
    <mergeCell ref="A24:E41"/>
    <mergeCell ref="F24:O41"/>
    <mergeCell ref="B44:C44"/>
    <mergeCell ref="F44:G44"/>
    <mergeCell ref="H44:I44"/>
    <mergeCell ref="J44:K44"/>
    <mergeCell ref="L44:M44"/>
    <mergeCell ref="N44:O44"/>
    <mergeCell ref="B48:C48"/>
    <mergeCell ref="D48:E48"/>
    <mergeCell ref="F48:G48"/>
    <mergeCell ref="N48:O48"/>
    <mergeCell ref="H48:I48"/>
    <mergeCell ref="J48:K48"/>
    <mergeCell ref="L48:M48"/>
    <mergeCell ref="P48:Q48"/>
    <mergeCell ref="J45:K46"/>
    <mergeCell ref="L45:M46"/>
    <mergeCell ref="P45:Q46"/>
    <mergeCell ref="B47:C47"/>
    <mergeCell ref="D47:E47"/>
    <mergeCell ref="F47:G47"/>
    <mergeCell ref="N47:O47"/>
    <mergeCell ref="H47:I47"/>
    <mergeCell ref="J47:K47"/>
    <mergeCell ref="L47:M47"/>
    <mergeCell ref="L49:M49"/>
    <mergeCell ref="P49:Q49"/>
    <mergeCell ref="B50:C50"/>
    <mergeCell ref="D50:E50"/>
    <mergeCell ref="F50:G50"/>
    <mergeCell ref="N50:O50"/>
    <mergeCell ref="H50:I50"/>
    <mergeCell ref="J50:K50"/>
    <mergeCell ref="L50:M50"/>
    <mergeCell ref="P50:Q50"/>
    <mergeCell ref="B49:C49"/>
    <mergeCell ref="D49:E49"/>
    <mergeCell ref="F49:G49"/>
    <mergeCell ref="N49:O49"/>
    <mergeCell ref="H49:I49"/>
    <mergeCell ref="J49:K49"/>
    <mergeCell ref="L51:M51"/>
    <mergeCell ref="P51:Q51"/>
    <mergeCell ref="B52:C52"/>
    <mergeCell ref="D52:E52"/>
    <mergeCell ref="F52:G52"/>
    <mergeCell ref="N52:O52"/>
    <mergeCell ref="H52:I52"/>
    <mergeCell ref="J52:K52"/>
    <mergeCell ref="L52:M52"/>
    <mergeCell ref="P52:Q52"/>
    <mergeCell ref="B51:C51"/>
    <mergeCell ref="D51:E51"/>
    <mergeCell ref="F51:G51"/>
    <mergeCell ref="N51:O51"/>
    <mergeCell ref="H51:I51"/>
    <mergeCell ref="J51:K51"/>
    <mergeCell ref="L53:M53"/>
    <mergeCell ref="P53:Q53"/>
    <mergeCell ref="B54:C54"/>
    <mergeCell ref="D54:E54"/>
    <mergeCell ref="F54:G54"/>
    <mergeCell ref="N54:O54"/>
    <mergeCell ref="H54:I54"/>
    <mergeCell ref="J54:K54"/>
    <mergeCell ref="L54:M54"/>
    <mergeCell ref="P54:Q54"/>
    <mergeCell ref="B53:C53"/>
    <mergeCell ref="D53:E53"/>
    <mergeCell ref="F53:G53"/>
    <mergeCell ref="N53:O53"/>
    <mergeCell ref="H53:I53"/>
    <mergeCell ref="J53:K53"/>
    <mergeCell ref="M83:N83"/>
    <mergeCell ref="B84:C84"/>
    <mergeCell ref="D84:E84"/>
    <mergeCell ref="F84:G84"/>
    <mergeCell ref="H84:I84"/>
    <mergeCell ref="J84:K84"/>
    <mergeCell ref="Z84:AA84"/>
    <mergeCell ref="M84:N84"/>
    <mergeCell ref="P83:Q83"/>
    <mergeCell ref="R83:S83"/>
    <mergeCell ref="B83:C83"/>
    <mergeCell ref="D83:E83"/>
    <mergeCell ref="F83:G83"/>
    <mergeCell ref="H83:I83"/>
    <mergeCell ref="J83:K83"/>
    <mergeCell ref="Z83:AA83"/>
    <mergeCell ref="T83:U83"/>
    <mergeCell ref="P84:Q84"/>
    <mergeCell ref="R84:S84"/>
    <mergeCell ref="T84:U84"/>
    <mergeCell ref="W83:X83"/>
    <mergeCell ref="W84:X84"/>
    <mergeCell ref="M85:N85"/>
    <mergeCell ref="B86:C86"/>
    <mergeCell ref="D86:E86"/>
    <mergeCell ref="F86:G86"/>
    <mergeCell ref="H86:I86"/>
    <mergeCell ref="J86:K86"/>
    <mergeCell ref="Z86:AA86"/>
    <mergeCell ref="M86:N86"/>
    <mergeCell ref="P86:Q86"/>
    <mergeCell ref="R86:S86"/>
    <mergeCell ref="B85:C85"/>
    <mergeCell ref="D85:E85"/>
    <mergeCell ref="F85:G85"/>
    <mergeCell ref="H85:I85"/>
    <mergeCell ref="J85:K85"/>
    <mergeCell ref="Z85:AA85"/>
    <mergeCell ref="P85:Q85"/>
    <mergeCell ref="R85:S85"/>
    <mergeCell ref="T85:U85"/>
    <mergeCell ref="W85:X85"/>
    <mergeCell ref="W86:X86"/>
    <mergeCell ref="M87:N87"/>
    <mergeCell ref="B88:C88"/>
    <mergeCell ref="D88:E88"/>
    <mergeCell ref="F88:G88"/>
    <mergeCell ref="H88:I88"/>
    <mergeCell ref="J88:K88"/>
    <mergeCell ref="Z88:AA88"/>
    <mergeCell ref="M88:N88"/>
    <mergeCell ref="B87:C87"/>
    <mergeCell ref="D87:E87"/>
    <mergeCell ref="F87:G87"/>
    <mergeCell ref="H87:I87"/>
    <mergeCell ref="J87:K87"/>
    <mergeCell ref="Z87:AA87"/>
    <mergeCell ref="P87:Q87"/>
    <mergeCell ref="P88:Q88"/>
    <mergeCell ref="W87:X87"/>
    <mergeCell ref="W88:X88"/>
    <mergeCell ref="M89:N89"/>
    <mergeCell ref="B90:C90"/>
    <mergeCell ref="D90:E90"/>
    <mergeCell ref="F90:G90"/>
    <mergeCell ref="H90:I90"/>
    <mergeCell ref="J90:K90"/>
    <mergeCell ref="Z90:AA90"/>
    <mergeCell ref="M90:N90"/>
    <mergeCell ref="P89:Q89"/>
    <mergeCell ref="R89:S89"/>
    <mergeCell ref="B89:C89"/>
    <mergeCell ref="D89:E89"/>
    <mergeCell ref="F89:G89"/>
    <mergeCell ref="H89:I89"/>
    <mergeCell ref="J89:K89"/>
    <mergeCell ref="Z89:AA89"/>
    <mergeCell ref="T89:U89"/>
    <mergeCell ref="W89:X89"/>
    <mergeCell ref="W90:X90"/>
    <mergeCell ref="P90:Q90"/>
    <mergeCell ref="M91:N91"/>
    <mergeCell ref="B92:C92"/>
    <mergeCell ref="D92:E92"/>
    <mergeCell ref="F92:G92"/>
    <mergeCell ref="H92:I92"/>
    <mergeCell ref="J92:K92"/>
    <mergeCell ref="Z92:AA92"/>
    <mergeCell ref="M92:N92"/>
    <mergeCell ref="P92:Q92"/>
    <mergeCell ref="R92:S92"/>
    <mergeCell ref="B91:C91"/>
    <mergeCell ref="D91:E91"/>
    <mergeCell ref="F91:G91"/>
    <mergeCell ref="H91:I91"/>
    <mergeCell ref="J91:K91"/>
    <mergeCell ref="Z91:AA91"/>
    <mergeCell ref="W91:X91"/>
    <mergeCell ref="W92:X92"/>
    <mergeCell ref="T92:U92"/>
    <mergeCell ref="P91:Q91"/>
    <mergeCell ref="A81:E82"/>
    <mergeCell ref="F81:G82"/>
    <mergeCell ref="H81:I82"/>
    <mergeCell ref="J81:K82"/>
    <mergeCell ref="Z81:AA82"/>
    <mergeCell ref="M81:N82"/>
    <mergeCell ref="P81:Q82"/>
    <mergeCell ref="R81:S82"/>
    <mergeCell ref="T81:U82"/>
    <mergeCell ref="W81:X82"/>
    <mergeCell ref="BD5:BM6"/>
    <mergeCell ref="BD7:BM23"/>
    <mergeCell ref="BD24:BM41"/>
    <mergeCell ref="R45:S46"/>
    <mergeCell ref="R47:S47"/>
    <mergeCell ref="R48:S48"/>
    <mergeCell ref="AJ5:AS6"/>
    <mergeCell ref="AJ7:AS23"/>
    <mergeCell ref="AJ24:AS41"/>
    <mergeCell ref="AT5:BC6"/>
    <mergeCell ref="AT7:BC23"/>
    <mergeCell ref="AT24:BC41"/>
    <mergeCell ref="P5:Y6"/>
    <mergeCell ref="P7:Y23"/>
    <mergeCell ref="P24:Y41"/>
    <mergeCell ref="Z5:AI6"/>
    <mergeCell ref="Z7:AI23"/>
    <mergeCell ref="Z24:AI41"/>
    <mergeCell ref="P47:Q47"/>
    <mergeCell ref="P44:Q44"/>
    <mergeCell ref="R44:S44"/>
    <mergeCell ref="R49:S49"/>
    <mergeCell ref="R50:S50"/>
    <mergeCell ref="R51:S51"/>
    <mergeCell ref="R52:S52"/>
    <mergeCell ref="R53:S53"/>
    <mergeCell ref="R54:S54"/>
    <mergeCell ref="R91:S91"/>
    <mergeCell ref="T91:U91"/>
    <mergeCell ref="T86:U86"/>
    <mergeCell ref="R87:S87"/>
    <mergeCell ref="T87:U87"/>
    <mergeCell ref="R88:S88"/>
    <mergeCell ref="T88:U88"/>
    <mergeCell ref="R90:S90"/>
    <mergeCell ref="T90:U90"/>
    <mergeCell ref="B55:C55"/>
    <mergeCell ref="D55:E55"/>
    <mergeCell ref="F55:G55"/>
    <mergeCell ref="H55:I55"/>
    <mergeCell ref="J55:K55"/>
    <mergeCell ref="L55:M55"/>
    <mergeCell ref="N55:O55"/>
    <mergeCell ref="P55:Q55"/>
    <mergeCell ref="R55:S55"/>
    <mergeCell ref="N56:O56"/>
    <mergeCell ref="P56:Q56"/>
    <mergeCell ref="R56:S56"/>
    <mergeCell ref="B57:C57"/>
    <mergeCell ref="D57:E57"/>
    <mergeCell ref="F57:G57"/>
    <mergeCell ref="H57:I57"/>
    <mergeCell ref="J57:K57"/>
    <mergeCell ref="L57:M57"/>
    <mergeCell ref="N57:O57"/>
    <mergeCell ref="B56:C56"/>
    <mergeCell ref="D56:E56"/>
    <mergeCell ref="F56:G56"/>
    <mergeCell ref="H56:I56"/>
    <mergeCell ref="J56:K56"/>
    <mergeCell ref="L56:M56"/>
    <mergeCell ref="P57:Q57"/>
    <mergeCell ref="R57:S57"/>
    <mergeCell ref="B58:C58"/>
    <mergeCell ref="D58:E58"/>
    <mergeCell ref="F58:G58"/>
    <mergeCell ref="H58:I58"/>
    <mergeCell ref="J58:K58"/>
    <mergeCell ref="L58:M58"/>
    <mergeCell ref="N58:O58"/>
    <mergeCell ref="P58:Q58"/>
    <mergeCell ref="R58:S58"/>
    <mergeCell ref="B59:C59"/>
    <mergeCell ref="D59:E59"/>
    <mergeCell ref="F59:G59"/>
    <mergeCell ref="H59:I59"/>
    <mergeCell ref="J59:K59"/>
    <mergeCell ref="L59:M59"/>
    <mergeCell ref="N59:O59"/>
    <mergeCell ref="P59:Q59"/>
    <mergeCell ref="R59:S59"/>
    <mergeCell ref="N60:O60"/>
    <mergeCell ref="P60:Q60"/>
    <mergeCell ref="R60:S60"/>
    <mergeCell ref="B61:C61"/>
    <mergeCell ref="D61:E61"/>
    <mergeCell ref="F61:G61"/>
    <mergeCell ref="H61:I61"/>
    <mergeCell ref="J61:K61"/>
    <mergeCell ref="L61:M61"/>
    <mergeCell ref="N61:O61"/>
    <mergeCell ref="B60:C60"/>
    <mergeCell ref="D60:E60"/>
    <mergeCell ref="F60:G60"/>
    <mergeCell ref="H60:I60"/>
    <mergeCell ref="J60:K60"/>
    <mergeCell ref="L60:M60"/>
    <mergeCell ref="P61:Q61"/>
    <mergeCell ref="R61:S61"/>
    <mergeCell ref="B62:C62"/>
    <mergeCell ref="D62:E62"/>
    <mergeCell ref="F62:G62"/>
    <mergeCell ref="H62:I62"/>
    <mergeCell ref="J62:K62"/>
    <mergeCell ref="L62:M62"/>
    <mergeCell ref="N62:O62"/>
    <mergeCell ref="P62:Q62"/>
    <mergeCell ref="R62:S62"/>
    <mergeCell ref="B63:C63"/>
    <mergeCell ref="D63:E63"/>
    <mergeCell ref="F63:G63"/>
    <mergeCell ref="H63:I63"/>
    <mergeCell ref="J63:K63"/>
    <mergeCell ref="L63:M63"/>
    <mergeCell ref="N63:O63"/>
    <mergeCell ref="P63:Q63"/>
    <mergeCell ref="R63:S63"/>
    <mergeCell ref="N64:O64"/>
    <mergeCell ref="P64:Q64"/>
    <mergeCell ref="R64:S64"/>
    <mergeCell ref="B65:C65"/>
    <mergeCell ref="D65:E65"/>
    <mergeCell ref="F65:G65"/>
    <mergeCell ref="H65:I65"/>
    <mergeCell ref="J65:K65"/>
    <mergeCell ref="L65:M65"/>
    <mergeCell ref="N65:O65"/>
    <mergeCell ref="B64:C64"/>
    <mergeCell ref="D64:E64"/>
    <mergeCell ref="F64:G64"/>
    <mergeCell ref="H64:I64"/>
    <mergeCell ref="J64:K64"/>
    <mergeCell ref="L64:M64"/>
    <mergeCell ref="P65:Q65"/>
    <mergeCell ref="R65:S65"/>
    <mergeCell ref="B66:C66"/>
    <mergeCell ref="D66:E66"/>
    <mergeCell ref="F66:G66"/>
    <mergeCell ref="H66:I66"/>
    <mergeCell ref="J66:K66"/>
    <mergeCell ref="L66:M66"/>
    <mergeCell ref="N66:O66"/>
    <mergeCell ref="P66:Q66"/>
    <mergeCell ref="R66:S66"/>
    <mergeCell ref="B67:C67"/>
    <mergeCell ref="D67:E67"/>
    <mergeCell ref="F67:G67"/>
    <mergeCell ref="H67:I67"/>
    <mergeCell ref="J67:K67"/>
    <mergeCell ref="L67:M67"/>
    <mergeCell ref="N67:O67"/>
    <mergeCell ref="P67:Q67"/>
    <mergeCell ref="R67:S67"/>
    <mergeCell ref="N68:O68"/>
    <mergeCell ref="P68:Q68"/>
    <mergeCell ref="R68:S68"/>
    <mergeCell ref="B69:C69"/>
    <mergeCell ref="D69:E69"/>
    <mergeCell ref="F69:G69"/>
    <mergeCell ref="H69:I69"/>
    <mergeCell ref="J69:K69"/>
    <mergeCell ref="L69:M69"/>
    <mergeCell ref="N69:O69"/>
    <mergeCell ref="B68:C68"/>
    <mergeCell ref="D68:E68"/>
    <mergeCell ref="F68:G68"/>
    <mergeCell ref="H68:I68"/>
    <mergeCell ref="J68:K68"/>
    <mergeCell ref="L68:M68"/>
    <mergeCell ref="P69:Q69"/>
    <mergeCell ref="R69:S69"/>
    <mergeCell ref="B70:C70"/>
    <mergeCell ref="D70:E70"/>
    <mergeCell ref="F70:G70"/>
    <mergeCell ref="H70:I70"/>
    <mergeCell ref="J70:K70"/>
    <mergeCell ref="L70:M70"/>
    <mergeCell ref="N70:O70"/>
    <mergeCell ref="P70:Q70"/>
    <mergeCell ref="R70:S70"/>
    <mergeCell ref="B71:C71"/>
    <mergeCell ref="D71:E71"/>
    <mergeCell ref="F71:G71"/>
    <mergeCell ref="H71:I71"/>
    <mergeCell ref="J71:K71"/>
    <mergeCell ref="L71:M71"/>
    <mergeCell ref="N71:O71"/>
    <mergeCell ref="P71:Q71"/>
    <mergeCell ref="R71:S71"/>
    <mergeCell ref="N72:O72"/>
    <mergeCell ref="P72:Q72"/>
    <mergeCell ref="R72:S72"/>
    <mergeCell ref="B73:C73"/>
    <mergeCell ref="D73:E73"/>
    <mergeCell ref="F73:G73"/>
    <mergeCell ref="H73:I73"/>
    <mergeCell ref="J73:K73"/>
    <mergeCell ref="L73:M73"/>
    <mergeCell ref="N73:O73"/>
    <mergeCell ref="B72:C72"/>
    <mergeCell ref="D72:E72"/>
    <mergeCell ref="F72:G72"/>
    <mergeCell ref="H72:I72"/>
    <mergeCell ref="J72:K72"/>
    <mergeCell ref="L72:M72"/>
    <mergeCell ref="P73:Q73"/>
    <mergeCell ref="R73:S73"/>
    <mergeCell ref="B74:C74"/>
    <mergeCell ref="D74:E74"/>
    <mergeCell ref="F74:G74"/>
    <mergeCell ref="H74:I74"/>
    <mergeCell ref="J74:K74"/>
    <mergeCell ref="L74:M74"/>
    <mergeCell ref="N74:O74"/>
    <mergeCell ref="P74:Q74"/>
    <mergeCell ref="R74:S74"/>
    <mergeCell ref="B75:C75"/>
    <mergeCell ref="D75:E75"/>
    <mergeCell ref="F75:G75"/>
    <mergeCell ref="H75:I75"/>
    <mergeCell ref="J75:K75"/>
    <mergeCell ref="L75:M75"/>
    <mergeCell ref="N75:O75"/>
    <mergeCell ref="P75:Q75"/>
    <mergeCell ref="R75:S75"/>
    <mergeCell ref="N76:O76"/>
    <mergeCell ref="P76:Q76"/>
    <mergeCell ref="R76:S76"/>
    <mergeCell ref="B76:C76"/>
    <mergeCell ref="D76:E76"/>
    <mergeCell ref="F76:G76"/>
    <mergeCell ref="H76:I76"/>
    <mergeCell ref="J76:K76"/>
    <mergeCell ref="L76:M76"/>
  </mergeCells>
  <phoneticPr fontId="6" type="noConversion"/>
  <pageMargins left="0.75" right="0.75" top="1" bottom="1" header="0.5" footer="0.5"/>
  <pageSetup paperSize="9" scale="70" orientation="portrait" horizontalDpi="4294967292" verticalDpi="4294967292"/>
  <ignoredErrors>
    <ignoredError sqref="F83 H83:K92 F84:G92 M83:N93 P83:U92 W83:X92 Z83:AA92 AC83:AD92" emptyCellReference="1"/>
  </ignoredErrors>
  <drawing r:id="rId1"/>
  <extLst>
    <ext xmlns:mx="http://schemas.microsoft.com/office/mac/excel/2008/main" uri="{64002731-A6B0-56B0-2670-7721B7C09600}">
      <mx:PLV Mode="0" OnePage="0" WScale="10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2:BW80"/>
  <sheetViews>
    <sheetView topLeftCell="A28" workbookViewId="0">
      <selection activeCell="T53" sqref="T53:U53"/>
    </sheetView>
  </sheetViews>
  <sheetFormatPr baseColWidth="10" defaultRowHeight="15" x14ac:dyDescent="0"/>
  <cols>
    <col min="1" max="156" width="3.83203125" customWidth="1"/>
  </cols>
  <sheetData>
    <row r="2" spans="1:75" ht="16" thickBot="1"/>
    <row r="3" spans="1:75">
      <c r="A3" s="86" t="s">
        <v>58</v>
      </c>
      <c r="B3" s="87"/>
      <c r="C3" s="87"/>
      <c r="D3" s="87"/>
      <c r="E3" s="88"/>
      <c r="F3" s="35" t="s">
        <v>25</v>
      </c>
      <c r="G3" s="36"/>
      <c r="H3" s="36"/>
      <c r="I3" s="36"/>
      <c r="J3" s="36"/>
      <c r="K3" s="36"/>
      <c r="L3" s="36"/>
      <c r="M3" s="36"/>
      <c r="N3" s="36"/>
      <c r="O3" s="37"/>
      <c r="P3" s="35" t="s">
        <v>3</v>
      </c>
      <c r="Q3" s="36"/>
      <c r="R3" s="36"/>
      <c r="S3" s="36"/>
      <c r="T3" s="36"/>
      <c r="U3" s="36"/>
      <c r="V3" s="36"/>
      <c r="W3" s="36"/>
      <c r="X3" s="36"/>
      <c r="Y3" s="37"/>
      <c r="Z3" s="35" t="s">
        <v>4</v>
      </c>
      <c r="AA3" s="36"/>
      <c r="AB3" s="36"/>
      <c r="AC3" s="36"/>
      <c r="AD3" s="36"/>
      <c r="AE3" s="36"/>
      <c r="AF3" s="36"/>
      <c r="AG3" s="36"/>
      <c r="AH3" s="36"/>
      <c r="AI3" s="37"/>
      <c r="AJ3" s="35" t="s">
        <v>5</v>
      </c>
      <c r="AK3" s="36"/>
      <c r="AL3" s="36"/>
      <c r="AM3" s="36"/>
      <c r="AN3" s="36"/>
      <c r="AO3" s="36"/>
      <c r="AP3" s="36"/>
      <c r="AQ3" s="36"/>
      <c r="AR3" s="36"/>
      <c r="AS3" s="37"/>
      <c r="AT3" s="35" t="s">
        <v>7</v>
      </c>
      <c r="AU3" s="36"/>
      <c r="AV3" s="36"/>
      <c r="AW3" s="36"/>
      <c r="AX3" s="36"/>
      <c r="AY3" s="36"/>
      <c r="AZ3" s="36"/>
      <c r="BA3" s="36"/>
      <c r="BB3" s="36"/>
      <c r="BC3" s="37"/>
      <c r="BD3" s="35" t="s">
        <v>8</v>
      </c>
      <c r="BE3" s="36"/>
      <c r="BF3" s="36"/>
      <c r="BG3" s="36"/>
      <c r="BH3" s="36"/>
      <c r="BI3" s="36"/>
      <c r="BJ3" s="36"/>
      <c r="BK3" s="36"/>
      <c r="BL3" s="36"/>
      <c r="BM3" s="37"/>
      <c r="BN3" s="35" t="s">
        <v>9</v>
      </c>
      <c r="BO3" s="36"/>
      <c r="BP3" s="36"/>
      <c r="BQ3" s="36"/>
      <c r="BR3" s="36"/>
      <c r="BS3" s="36"/>
      <c r="BT3" s="36"/>
      <c r="BU3" s="36"/>
      <c r="BV3" s="36"/>
      <c r="BW3" s="37"/>
    </row>
    <row r="4" spans="1:75" ht="16" thickBot="1">
      <c r="A4" s="89"/>
      <c r="B4" s="90"/>
      <c r="C4" s="90"/>
      <c r="D4" s="90"/>
      <c r="E4" s="91"/>
      <c r="F4" s="38"/>
      <c r="G4" s="39"/>
      <c r="H4" s="39"/>
      <c r="I4" s="39"/>
      <c r="J4" s="39"/>
      <c r="K4" s="39"/>
      <c r="L4" s="39"/>
      <c r="M4" s="39"/>
      <c r="N4" s="39"/>
      <c r="O4" s="40"/>
      <c r="P4" s="38"/>
      <c r="Q4" s="39"/>
      <c r="R4" s="39"/>
      <c r="S4" s="39"/>
      <c r="T4" s="39"/>
      <c r="U4" s="39"/>
      <c r="V4" s="39"/>
      <c r="W4" s="39"/>
      <c r="X4" s="39"/>
      <c r="Y4" s="40"/>
      <c r="Z4" s="38"/>
      <c r="AA4" s="39"/>
      <c r="AB4" s="39"/>
      <c r="AC4" s="39"/>
      <c r="AD4" s="39"/>
      <c r="AE4" s="39"/>
      <c r="AF4" s="39"/>
      <c r="AG4" s="39"/>
      <c r="AH4" s="39"/>
      <c r="AI4" s="40"/>
      <c r="AJ4" s="38"/>
      <c r="AK4" s="39"/>
      <c r="AL4" s="39"/>
      <c r="AM4" s="39"/>
      <c r="AN4" s="39"/>
      <c r="AO4" s="39"/>
      <c r="AP4" s="39"/>
      <c r="AQ4" s="39"/>
      <c r="AR4" s="39"/>
      <c r="AS4" s="40"/>
      <c r="AT4" s="38"/>
      <c r="AU4" s="39"/>
      <c r="AV4" s="39"/>
      <c r="AW4" s="39"/>
      <c r="AX4" s="39"/>
      <c r="AY4" s="39"/>
      <c r="AZ4" s="39"/>
      <c r="BA4" s="39"/>
      <c r="BB4" s="39"/>
      <c r="BC4" s="40"/>
      <c r="BD4" s="38"/>
      <c r="BE4" s="39"/>
      <c r="BF4" s="39"/>
      <c r="BG4" s="39"/>
      <c r="BH4" s="39"/>
      <c r="BI4" s="39"/>
      <c r="BJ4" s="39"/>
      <c r="BK4" s="39"/>
      <c r="BL4" s="39"/>
      <c r="BM4" s="40"/>
      <c r="BN4" s="38"/>
      <c r="BO4" s="39"/>
      <c r="BP4" s="39"/>
      <c r="BQ4" s="39"/>
      <c r="BR4" s="39"/>
      <c r="BS4" s="39"/>
      <c r="BT4" s="39"/>
      <c r="BU4" s="39"/>
      <c r="BV4" s="39"/>
      <c r="BW4" s="40"/>
    </row>
    <row r="5" spans="1:75">
      <c r="A5" s="41" t="s">
        <v>59</v>
      </c>
      <c r="B5" s="42"/>
      <c r="C5" s="42"/>
      <c r="D5" s="42"/>
      <c r="E5" s="92"/>
      <c r="F5" s="41"/>
      <c r="G5" s="42"/>
      <c r="H5" s="42"/>
      <c r="I5" s="42"/>
      <c r="J5" s="42"/>
      <c r="K5" s="42"/>
      <c r="L5" s="42"/>
      <c r="M5" s="42"/>
      <c r="N5" s="42"/>
      <c r="O5" s="43"/>
      <c r="P5" s="41"/>
      <c r="Q5" s="42"/>
      <c r="R5" s="42"/>
      <c r="S5" s="42"/>
      <c r="T5" s="42"/>
      <c r="U5" s="42"/>
      <c r="V5" s="42"/>
      <c r="W5" s="42"/>
      <c r="X5" s="42"/>
      <c r="Y5" s="43"/>
      <c r="Z5" s="41"/>
      <c r="AA5" s="42"/>
      <c r="AB5" s="42"/>
      <c r="AC5" s="42"/>
      <c r="AD5" s="42"/>
      <c r="AE5" s="42"/>
      <c r="AF5" s="42"/>
      <c r="AG5" s="42"/>
      <c r="AH5" s="42"/>
      <c r="AI5" s="43"/>
      <c r="AJ5" s="41"/>
      <c r="AK5" s="42"/>
      <c r="AL5" s="42"/>
      <c r="AM5" s="42"/>
      <c r="AN5" s="42"/>
      <c r="AO5" s="42"/>
      <c r="AP5" s="42"/>
      <c r="AQ5" s="42"/>
      <c r="AR5" s="42"/>
      <c r="AS5" s="43"/>
      <c r="AT5" s="41"/>
      <c r="AU5" s="42"/>
      <c r="AV5" s="42"/>
      <c r="AW5" s="42"/>
      <c r="AX5" s="42"/>
      <c r="AY5" s="42"/>
      <c r="AZ5" s="42"/>
      <c r="BA5" s="42"/>
      <c r="BB5" s="42"/>
      <c r="BC5" s="43"/>
      <c r="BD5" s="41"/>
      <c r="BE5" s="42"/>
      <c r="BF5" s="42"/>
      <c r="BG5" s="42"/>
      <c r="BH5" s="42"/>
      <c r="BI5" s="42"/>
      <c r="BJ5" s="42"/>
      <c r="BK5" s="42"/>
      <c r="BL5" s="42"/>
      <c r="BM5" s="43"/>
      <c r="BN5" s="41"/>
      <c r="BO5" s="42"/>
      <c r="BP5" s="42"/>
      <c r="BQ5" s="42"/>
      <c r="BR5" s="42"/>
      <c r="BS5" s="42"/>
      <c r="BT5" s="42"/>
      <c r="BU5" s="42"/>
      <c r="BV5" s="42"/>
      <c r="BW5" s="43"/>
    </row>
    <row r="6" spans="1:75">
      <c r="A6" s="44"/>
      <c r="B6" s="45"/>
      <c r="C6" s="45"/>
      <c r="D6" s="45"/>
      <c r="E6" s="93"/>
      <c r="F6" s="44"/>
      <c r="G6" s="45"/>
      <c r="H6" s="45"/>
      <c r="I6" s="45"/>
      <c r="J6" s="45"/>
      <c r="K6" s="45"/>
      <c r="L6" s="45"/>
      <c r="M6" s="45"/>
      <c r="N6" s="45"/>
      <c r="O6" s="46"/>
      <c r="P6" s="44"/>
      <c r="Q6" s="45"/>
      <c r="R6" s="45"/>
      <c r="S6" s="45"/>
      <c r="T6" s="45"/>
      <c r="U6" s="45"/>
      <c r="V6" s="45"/>
      <c r="W6" s="45"/>
      <c r="X6" s="45"/>
      <c r="Y6" s="46"/>
      <c r="Z6" s="44"/>
      <c r="AA6" s="45"/>
      <c r="AB6" s="45"/>
      <c r="AC6" s="45"/>
      <c r="AD6" s="45"/>
      <c r="AE6" s="45"/>
      <c r="AF6" s="45"/>
      <c r="AG6" s="45"/>
      <c r="AH6" s="45"/>
      <c r="AI6" s="46"/>
      <c r="AJ6" s="44"/>
      <c r="AK6" s="45"/>
      <c r="AL6" s="45"/>
      <c r="AM6" s="45"/>
      <c r="AN6" s="45"/>
      <c r="AO6" s="45"/>
      <c r="AP6" s="45"/>
      <c r="AQ6" s="45"/>
      <c r="AR6" s="45"/>
      <c r="AS6" s="46"/>
      <c r="AT6" s="44"/>
      <c r="AU6" s="45"/>
      <c r="AV6" s="45"/>
      <c r="AW6" s="45"/>
      <c r="AX6" s="45"/>
      <c r="AY6" s="45"/>
      <c r="AZ6" s="45"/>
      <c r="BA6" s="45"/>
      <c r="BB6" s="45"/>
      <c r="BC6" s="46"/>
      <c r="BD6" s="44"/>
      <c r="BE6" s="45"/>
      <c r="BF6" s="45"/>
      <c r="BG6" s="45"/>
      <c r="BH6" s="45"/>
      <c r="BI6" s="45"/>
      <c r="BJ6" s="45"/>
      <c r="BK6" s="45"/>
      <c r="BL6" s="45"/>
      <c r="BM6" s="46"/>
      <c r="BN6" s="44"/>
      <c r="BO6" s="45"/>
      <c r="BP6" s="45"/>
      <c r="BQ6" s="45"/>
      <c r="BR6" s="45"/>
      <c r="BS6" s="45"/>
      <c r="BT6" s="45"/>
      <c r="BU6" s="45"/>
      <c r="BV6" s="45"/>
      <c r="BW6" s="46"/>
    </row>
    <row r="7" spans="1:75">
      <c r="A7" s="44"/>
      <c r="B7" s="45"/>
      <c r="C7" s="45"/>
      <c r="D7" s="45"/>
      <c r="E7" s="93"/>
      <c r="F7" s="44"/>
      <c r="G7" s="45"/>
      <c r="H7" s="45"/>
      <c r="I7" s="45"/>
      <c r="J7" s="45"/>
      <c r="K7" s="45"/>
      <c r="L7" s="45"/>
      <c r="M7" s="45"/>
      <c r="N7" s="45"/>
      <c r="O7" s="46"/>
      <c r="P7" s="44"/>
      <c r="Q7" s="45"/>
      <c r="R7" s="45"/>
      <c r="S7" s="45"/>
      <c r="T7" s="45"/>
      <c r="U7" s="45"/>
      <c r="V7" s="45"/>
      <c r="W7" s="45"/>
      <c r="X7" s="45"/>
      <c r="Y7" s="46"/>
      <c r="Z7" s="44"/>
      <c r="AA7" s="45"/>
      <c r="AB7" s="45"/>
      <c r="AC7" s="45"/>
      <c r="AD7" s="45"/>
      <c r="AE7" s="45"/>
      <c r="AF7" s="45"/>
      <c r="AG7" s="45"/>
      <c r="AH7" s="45"/>
      <c r="AI7" s="46"/>
      <c r="AJ7" s="44"/>
      <c r="AK7" s="45"/>
      <c r="AL7" s="45"/>
      <c r="AM7" s="45"/>
      <c r="AN7" s="45"/>
      <c r="AO7" s="45"/>
      <c r="AP7" s="45"/>
      <c r="AQ7" s="45"/>
      <c r="AR7" s="45"/>
      <c r="AS7" s="46"/>
      <c r="AT7" s="44"/>
      <c r="AU7" s="45"/>
      <c r="AV7" s="45"/>
      <c r="AW7" s="45"/>
      <c r="AX7" s="45"/>
      <c r="AY7" s="45"/>
      <c r="AZ7" s="45"/>
      <c r="BA7" s="45"/>
      <c r="BB7" s="45"/>
      <c r="BC7" s="46"/>
      <c r="BD7" s="44"/>
      <c r="BE7" s="45"/>
      <c r="BF7" s="45"/>
      <c r="BG7" s="45"/>
      <c r="BH7" s="45"/>
      <c r="BI7" s="45"/>
      <c r="BJ7" s="45"/>
      <c r="BK7" s="45"/>
      <c r="BL7" s="45"/>
      <c r="BM7" s="46"/>
      <c r="BN7" s="44"/>
      <c r="BO7" s="45"/>
      <c r="BP7" s="45"/>
      <c r="BQ7" s="45"/>
      <c r="BR7" s="45"/>
      <c r="BS7" s="45"/>
      <c r="BT7" s="45"/>
      <c r="BU7" s="45"/>
      <c r="BV7" s="45"/>
      <c r="BW7" s="46"/>
    </row>
    <row r="8" spans="1:75">
      <c r="A8" s="44"/>
      <c r="B8" s="45"/>
      <c r="C8" s="45"/>
      <c r="D8" s="45"/>
      <c r="E8" s="93"/>
      <c r="F8" s="44"/>
      <c r="G8" s="45"/>
      <c r="H8" s="45"/>
      <c r="I8" s="45"/>
      <c r="J8" s="45"/>
      <c r="K8" s="45"/>
      <c r="L8" s="45"/>
      <c r="M8" s="45"/>
      <c r="N8" s="45"/>
      <c r="O8" s="46"/>
      <c r="P8" s="44"/>
      <c r="Q8" s="45"/>
      <c r="R8" s="45"/>
      <c r="S8" s="45"/>
      <c r="T8" s="45"/>
      <c r="U8" s="45"/>
      <c r="V8" s="45"/>
      <c r="W8" s="45"/>
      <c r="X8" s="45"/>
      <c r="Y8" s="46"/>
      <c r="Z8" s="44"/>
      <c r="AA8" s="45"/>
      <c r="AB8" s="45"/>
      <c r="AC8" s="45"/>
      <c r="AD8" s="45"/>
      <c r="AE8" s="45"/>
      <c r="AF8" s="45"/>
      <c r="AG8" s="45"/>
      <c r="AH8" s="45"/>
      <c r="AI8" s="46"/>
      <c r="AJ8" s="44"/>
      <c r="AK8" s="45"/>
      <c r="AL8" s="45"/>
      <c r="AM8" s="45"/>
      <c r="AN8" s="45"/>
      <c r="AO8" s="45"/>
      <c r="AP8" s="45"/>
      <c r="AQ8" s="45"/>
      <c r="AR8" s="45"/>
      <c r="AS8" s="46"/>
      <c r="AT8" s="44"/>
      <c r="AU8" s="45"/>
      <c r="AV8" s="45"/>
      <c r="AW8" s="45"/>
      <c r="AX8" s="45"/>
      <c r="AY8" s="45"/>
      <c r="AZ8" s="45"/>
      <c r="BA8" s="45"/>
      <c r="BB8" s="45"/>
      <c r="BC8" s="46"/>
      <c r="BD8" s="44"/>
      <c r="BE8" s="45"/>
      <c r="BF8" s="45"/>
      <c r="BG8" s="45"/>
      <c r="BH8" s="45"/>
      <c r="BI8" s="45"/>
      <c r="BJ8" s="45"/>
      <c r="BK8" s="45"/>
      <c r="BL8" s="45"/>
      <c r="BM8" s="46"/>
      <c r="BN8" s="44"/>
      <c r="BO8" s="45"/>
      <c r="BP8" s="45"/>
      <c r="BQ8" s="45"/>
      <c r="BR8" s="45"/>
      <c r="BS8" s="45"/>
      <c r="BT8" s="45"/>
      <c r="BU8" s="45"/>
      <c r="BV8" s="45"/>
      <c r="BW8" s="46"/>
    </row>
    <row r="9" spans="1:75">
      <c r="A9" s="44"/>
      <c r="B9" s="45"/>
      <c r="C9" s="45"/>
      <c r="D9" s="45"/>
      <c r="E9" s="93"/>
      <c r="F9" s="44"/>
      <c r="G9" s="45"/>
      <c r="H9" s="45"/>
      <c r="I9" s="45"/>
      <c r="J9" s="45"/>
      <c r="K9" s="45"/>
      <c r="L9" s="45"/>
      <c r="M9" s="45"/>
      <c r="N9" s="45"/>
      <c r="O9" s="46"/>
      <c r="P9" s="44"/>
      <c r="Q9" s="45"/>
      <c r="R9" s="45"/>
      <c r="S9" s="45"/>
      <c r="T9" s="45"/>
      <c r="U9" s="45"/>
      <c r="V9" s="45"/>
      <c r="W9" s="45"/>
      <c r="X9" s="45"/>
      <c r="Y9" s="46"/>
      <c r="Z9" s="44"/>
      <c r="AA9" s="45"/>
      <c r="AB9" s="45"/>
      <c r="AC9" s="45"/>
      <c r="AD9" s="45"/>
      <c r="AE9" s="45"/>
      <c r="AF9" s="45"/>
      <c r="AG9" s="45"/>
      <c r="AH9" s="45"/>
      <c r="AI9" s="46"/>
      <c r="AJ9" s="44"/>
      <c r="AK9" s="45"/>
      <c r="AL9" s="45"/>
      <c r="AM9" s="45"/>
      <c r="AN9" s="45"/>
      <c r="AO9" s="45"/>
      <c r="AP9" s="45"/>
      <c r="AQ9" s="45"/>
      <c r="AR9" s="45"/>
      <c r="AS9" s="46"/>
      <c r="AT9" s="44"/>
      <c r="AU9" s="45"/>
      <c r="AV9" s="45"/>
      <c r="AW9" s="45"/>
      <c r="AX9" s="45"/>
      <c r="AY9" s="45"/>
      <c r="AZ9" s="45"/>
      <c r="BA9" s="45"/>
      <c r="BB9" s="45"/>
      <c r="BC9" s="46"/>
      <c r="BD9" s="44"/>
      <c r="BE9" s="45"/>
      <c r="BF9" s="45"/>
      <c r="BG9" s="45"/>
      <c r="BH9" s="45"/>
      <c r="BI9" s="45"/>
      <c r="BJ9" s="45"/>
      <c r="BK9" s="45"/>
      <c r="BL9" s="45"/>
      <c r="BM9" s="46"/>
      <c r="BN9" s="44"/>
      <c r="BO9" s="45"/>
      <c r="BP9" s="45"/>
      <c r="BQ9" s="45"/>
      <c r="BR9" s="45"/>
      <c r="BS9" s="45"/>
      <c r="BT9" s="45"/>
      <c r="BU9" s="45"/>
      <c r="BV9" s="45"/>
      <c r="BW9" s="46"/>
    </row>
    <row r="10" spans="1:75">
      <c r="A10" s="44"/>
      <c r="B10" s="45"/>
      <c r="C10" s="45"/>
      <c r="D10" s="45"/>
      <c r="E10" s="93"/>
      <c r="F10" s="44"/>
      <c r="G10" s="45"/>
      <c r="H10" s="45"/>
      <c r="I10" s="45"/>
      <c r="J10" s="45"/>
      <c r="K10" s="45"/>
      <c r="L10" s="45"/>
      <c r="M10" s="45"/>
      <c r="N10" s="45"/>
      <c r="O10" s="46"/>
      <c r="P10" s="44"/>
      <c r="Q10" s="45"/>
      <c r="R10" s="45"/>
      <c r="S10" s="45"/>
      <c r="T10" s="45"/>
      <c r="U10" s="45"/>
      <c r="V10" s="45"/>
      <c r="W10" s="45"/>
      <c r="X10" s="45"/>
      <c r="Y10" s="46"/>
      <c r="Z10" s="44"/>
      <c r="AA10" s="45"/>
      <c r="AB10" s="45"/>
      <c r="AC10" s="45"/>
      <c r="AD10" s="45"/>
      <c r="AE10" s="45"/>
      <c r="AF10" s="45"/>
      <c r="AG10" s="45"/>
      <c r="AH10" s="45"/>
      <c r="AI10" s="46"/>
      <c r="AJ10" s="44"/>
      <c r="AK10" s="45"/>
      <c r="AL10" s="45"/>
      <c r="AM10" s="45"/>
      <c r="AN10" s="45"/>
      <c r="AO10" s="45"/>
      <c r="AP10" s="45"/>
      <c r="AQ10" s="45"/>
      <c r="AR10" s="45"/>
      <c r="AS10" s="46"/>
      <c r="AT10" s="44"/>
      <c r="AU10" s="45"/>
      <c r="AV10" s="45"/>
      <c r="AW10" s="45"/>
      <c r="AX10" s="45"/>
      <c r="AY10" s="45"/>
      <c r="AZ10" s="45"/>
      <c r="BA10" s="45"/>
      <c r="BB10" s="45"/>
      <c r="BC10" s="46"/>
      <c r="BD10" s="44"/>
      <c r="BE10" s="45"/>
      <c r="BF10" s="45"/>
      <c r="BG10" s="45"/>
      <c r="BH10" s="45"/>
      <c r="BI10" s="45"/>
      <c r="BJ10" s="45"/>
      <c r="BK10" s="45"/>
      <c r="BL10" s="45"/>
      <c r="BM10" s="46"/>
      <c r="BN10" s="44"/>
      <c r="BO10" s="45"/>
      <c r="BP10" s="45"/>
      <c r="BQ10" s="45"/>
      <c r="BR10" s="45"/>
      <c r="BS10" s="45"/>
      <c r="BT10" s="45"/>
      <c r="BU10" s="45"/>
      <c r="BV10" s="45"/>
      <c r="BW10" s="46"/>
    </row>
    <row r="11" spans="1:75">
      <c r="A11" s="44"/>
      <c r="B11" s="45"/>
      <c r="C11" s="45"/>
      <c r="D11" s="45"/>
      <c r="E11" s="93"/>
      <c r="F11" s="44"/>
      <c r="G11" s="45"/>
      <c r="H11" s="45"/>
      <c r="I11" s="45"/>
      <c r="J11" s="45"/>
      <c r="K11" s="45"/>
      <c r="L11" s="45"/>
      <c r="M11" s="45"/>
      <c r="N11" s="45"/>
      <c r="O11" s="46"/>
      <c r="P11" s="44"/>
      <c r="Q11" s="45"/>
      <c r="R11" s="45"/>
      <c r="S11" s="45"/>
      <c r="T11" s="45"/>
      <c r="U11" s="45"/>
      <c r="V11" s="45"/>
      <c r="W11" s="45"/>
      <c r="X11" s="45"/>
      <c r="Y11" s="46"/>
      <c r="Z11" s="44"/>
      <c r="AA11" s="45"/>
      <c r="AB11" s="45"/>
      <c r="AC11" s="45"/>
      <c r="AD11" s="45"/>
      <c r="AE11" s="45"/>
      <c r="AF11" s="45"/>
      <c r="AG11" s="45"/>
      <c r="AH11" s="45"/>
      <c r="AI11" s="46"/>
      <c r="AJ11" s="44"/>
      <c r="AK11" s="45"/>
      <c r="AL11" s="45"/>
      <c r="AM11" s="45"/>
      <c r="AN11" s="45"/>
      <c r="AO11" s="45"/>
      <c r="AP11" s="45"/>
      <c r="AQ11" s="45"/>
      <c r="AR11" s="45"/>
      <c r="AS11" s="46"/>
      <c r="AT11" s="44"/>
      <c r="AU11" s="45"/>
      <c r="AV11" s="45"/>
      <c r="AW11" s="45"/>
      <c r="AX11" s="45"/>
      <c r="AY11" s="45"/>
      <c r="AZ11" s="45"/>
      <c r="BA11" s="45"/>
      <c r="BB11" s="45"/>
      <c r="BC11" s="46"/>
      <c r="BD11" s="44"/>
      <c r="BE11" s="45"/>
      <c r="BF11" s="45"/>
      <c r="BG11" s="45"/>
      <c r="BH11" s="45"/>
      <c r="BI11" s="45"/>
      <c r="BJ11" s="45"/>
      <c r="BK11" s="45"/>
      <c r="BL11" s="45"/>
      <c r="BM11" s="46"/>
      <c r="BN11" s="44"/>
      <c r="BO11" s="45"/>
      <c r="BP11" s="45"/>
      <c r="BQ11" s="45"/>
      <c r="BR11" s="45"/>
      <c r="BS11" s="45"/>
      <c r="BT11" s="45"/>
      <c r="BU11" s="45"/>
      <c r="BV11" s="45"/>
      <c r="BW11" s="46"/>
    </row>
    <row r="12" spans="1:75">
      <c r="A12" s="44"/>
      <c r="B12" s="45"/>
      <c r="C12" s="45"/>
      <c r="D12" s="45"/>
      <c r="E12" s="93"/>
      <c r="F12" s="44"/>
      <c r="G12" s="45"/>
      <c r="H12" s="45"/>
      <c r="I12" s="45"/>
      <c r="J12" s="45"/>
      <c r="K12" s="45"/>
      <c r="L12" s="45"/>
      <c r="M12" s="45"/>
      <c r="N12" s="45"/>
      <c r="O12" s="46"/>
      <c r="P12" s="44"/>
      <c r="Q12" s="45"/>
      <c r="R12" s="45"/>
      <c r="S12" s="45"/>
      <c r="T12" s="45"/>
      <c r="U12" s="45"/>
      <c r="V12" s="45"/>
      <c r="W12" s="45"/>
      <c r="X12" s="45"/>
      <c r="Y12" s="46"/>
      <c r="Z12" s="44"/>
      <c r="AA12" s="45"/>
      <c r="AB12" s="45"/>
      <c r="AC12" s="45"/>
      <c r="AD12" s="45"/>
      <c r="AE12" s="45"/>
      <c r="AF12" s="45"/>
      <c r="AG12" s="45"/>
      <c r="AH12" s="45"/>
      <c r="AI12" s="46"/>
      <c r="AJ12" s="44"/>
      <c r="AK12" s="45"/>
      <c r="AL12" s="45"/>
      <c r="AM12" s="45"/>
      <c r="AN12" s="45"/>
      <c r="AO12" s="45"/>
      <c r="AP12" s="45"/>
      <c r="AQ12" s="45"/>
      <c r="AR12" s="45"/>
      <c r="AS12" s="46"/>
      <c r="AT12" s="44"/>
      <c r="AU12" s="45"/>
      <c r="AV12" s="45"/>
      <c r="AW12" s="45"/>
      <c r="AX12" s="45"/>
      <c r="AY12" s="45"/>
      <c r="AZ12" s="45"/>
      <c r="BA12" s="45"/>
      <c r="BB12" s="45"/>
      <c r="BC12" s="46"/>
      <c r="BD12" s="44"/>
      <c r="BE12" s="45"/>
      <c r="BF12" s="45"/>
      <c r="BG12" s="45"/>
      <c r="BH12" s="45"/>
      <c r="BI12" s="45"/>
      <c r="BJ12" s="45"/>
      <c r="BK12" s="45"/>
      <c r="BL12" s="45"/>
      <c r="BM12" s="46"/>
      <c r="BN12" s="44"/>
      <c r="BO12" s="45"/>
      <c r="BP12" s="45"/>
      <c r="BQ12" s="45"/>
      <c r="BR12" s="45"/>
      <c r="BS12" s="45"/>
      <c r="BT12" s="45"/>
      <c r="BU12" s="45"/>
      <c r="BV12" s="45"/>
      <c r="BW12" s="46"/>
    </row>
    <row r="13" spans="1:75">
      <c r="A13" s="44"/>
      <c r="B13" s="45"/>
      <c r="C13" s="45"/>
      <c r="D13" s="45"/>
      <c r="E13" s="93"/>
      <c r="F13" s="44"/>
      <c r="G13" s="45"/>
      <c r="H13" s="45"/>
      <c r="I13" s="45"/>
      <c r="J13" s="45"/>
      <c r="K13" s="45"/>
      <c r="L13" s="45"/>
      <c r="M13" s="45"/>
      <c r="N13" s="45"/>
      <c r="O13" s="46"/>
      <c r="P13" s="44"/>
      <c r="Q13" s="45"/>
      <c r="R13" s="45"/>
      <c r="S13" s="45"/>
      <c r="T13" s="45"/>
      <c r="U13" s="45"/>
      <c r="V13" s="45"/>
      <c r="W13" s="45"/>
      <c r="X13" s="45"/>
      <c r="Y13" s="46"/>
      <c r="Z13" s="44"/>
      <c r="AA13" s="45"/>
      <c r="AB13" s="45"/>
      <c r="AC13" s="45"/>
      <c r="AD13" s="45"/>
      <c r="AE13" s="45"/>
      <c r="AF13" s="45"/>
      <c r="AG13" s="45"/>
      <c r="AH13" s="45"/>
      <c r="AI13" s="46"/>
      <c r="AJ13" s="44"/>
      <c r="AK13" s="45"/>
      <c r="AL13" s="45"/>
      <c r="AM13" s="45"/>
      <c r="AN13" s="45"/>
      <c r="AO13" s="45"/>
      <c r="AP13" s="45"/>
      <c r="AQ13" s="45"/>
      <c r="AR13" s="45"/>
      <c r="AS13" s="46"/>
      <c r="AT13" s="44"/>
      <c r="AU13" s="45"/>
      <c r="AV13" s="45"/>
      <c r="AW13" s="45"/>
      <c r="AX13" s="45"/>
      <c r="AY13" s="45"/>
      <c r="AZ13" s="45"/>
      <c r="BA13" s="45"/>
      <c r="BB13" s="45"/>
      <c r="BC13" s="46"/>
      <c r="BD13" s="44"/>
      <c r="BE13" s="45"/>
      <c r="BF13" s="45"/>
      <c r="BG13" s="45"/>
      <c r="BH13" s="45"/>
      <c r="BI13" s="45"/>
      <c r="BJ13" s="45"/>
      <c r="BK13" s="45"/>
      <c r="BL13" s="45"/>
      <c r="BM13" s="46"/>
      <c r="BN13" s="44"/>
      <c r="BO13" s="45"/>
      <c r="BP13" s="45"/>
      <c r="BQ13" s="45"/>
      <c r="BR13" s="45"/>
      <c r="BS13" s="45"/>
      <c r="BT13" s="45"/>
      <c r="BU13" s="45"/>
      <c r="BV13" s="45"/>
      <c r="BW13" s="46"/>
    </row>
    <row r="14" spans="1:75">
      <c r="A14" s="44"/>
      <c r="B14" s="45"/>
      <c r="C14" s="45"/>
      <c r="D14" s="45"/>
      <c r="E14" s="93"/>
      <c r="F14" s="44"/>
      <c r="G14" s="45"/>
      <c r="H14" s="45"/>
      <c r="I14" s="45"/>
      <c r="J14" s="45"/>
      <c r="K14" s="45"/>
      <c r="L14" s="45"/>
      <c r="M14" s="45"/>
      <c r="N14" s="45"/>
      <c r="O14" s="46"/>
      <c r="P14" s="44"/>
      <c r="Q14" s="45"/>
      <c r="R14" s="45"/>
      <c r="S14" s="45"/>
      <c r="T14" s="45"/>
      <c r="U14" s="45"/>
      <c r="V14" s="45"/>
      <c r="W14" s="45"/>
      <c r="X14" s="45"/>
      <c r="Y14" s="46"/>
      <c r="Z14" s="44"/>
      <c r="AA14" s="45"/>
      <c r="AB14" s="45"/>
      <c r="AC14" s="45"/>
      <c r="AD14" s="45"/>
      <c r="AE14" s="45"/>
      <c r="AF14" s="45"/>
      <c r="AG14" s="45"/>
      <c r="AH14" s="45"/>
      <c r="AI14" s="46"/>
      <c r="AJ14" s="44"/>
      <c r="AK14" s="45"/>
      <c r="AL14" s="45"/>
      <c r="AM14" s="45"/>
      <c r="AN14" s="45"/>
      <c r="AO14" s="45"/>
      <c r="AP14" s="45"/>
      <c r="AQ14" s="45"/>
      <c r="AR14" s="45"/>
      <c r="AS14" s="46"/>
      <c r="AT14" s="44"/>
      <c r="AU14" s="45"/>
      <c r="AV14" s="45"/>
      <c r="AW14" s="45"/>
      <c r="AX14" s="45"/>
      <c r="AY14" s="45"/>
      <c r="AZ14" s="45"/>
      <c r="BA14" s="45"/>
      <c r="BB14" s="45"/>
      <c r="BC14" s="46"/>
      <c r="BD14" s="44"/>
      <c r="BE14" s="45"/>
      <c r="BF14" s="45"/>
      <c r="BG14" s="45"/>
      <c r="BH14" s="45"/>
      <c r="BI14" s="45"/>
      <c r="BJ14" s="45"/>
      <c r="BK14" s="45"/>
      <c r="BL14" s="45"/>
      <c r="BM14" s="46"/>
      <c r="BN14" s="44"/>
      <c r="BO14" s="45"/>
      <c r="BP14" s="45"/>
      <c r="BQ14" s="45"/>
      <c r="BR14" s="45"/>
      <c r="BS14" s="45"/>
      <c r="BT14" s="45"/>
      <c r="BU14" s="45"/>
      <c r="BV14" s="45"/>
      <c r="BW14" s="46"/>
    </row>
    <row r="15" spans="1:75">
      <c r="A15" s="44"/>
      <c r="B15" s="45"/>
      <c r="C15" s="45"/>
      <c r="D15" s="45"/>
      <c r="E15" s="93"/>
      <c r="F15" s="44"/>
      <c r="G15" s="45"/>
      <c r="H15" s="45"/>
      <c r="I15" s="45"/>
      <c r="J15" s="45"/>
      <c r="K15" s="45"/>
      <c r="L15" s="45"/>
      <c r="M15" s="45"/>
      <c r="N15" s="45"/>
      <c r="O15" s="46"/>
      <c r="P15" s="44"/>
      <c r="Q15" s="45"/>
      <c r="R15" s="45"/>
      <c r="S15" s="45"/>
      <c r="T15" s="45"/>
      <c r="U15" s="45"/>
      <c r="V15" s="45"/>
      <c r="W15" s="45"/>
      <c r="X15" s="45"/>
      <c r="Y15" s="46"/>
      <c r="Z15" s="44"/>
      <c r="AA15" s="45"/>
      <c r="AB15" s="45"/>
      <c r="AC15" s="45"/>
      <c r="AD15" s="45"/>
      <c r="AE15" s="45"/>
      <c r="AF15" s="45"/>
      <c r="AG15" s="45"/>
      <c r="AH15" s="45"/>
      <c r="AI15" s="46"/>
      <c r="AJ15" s="44"/>
      <c r="AK15" s="45"/>
      <c r="AL15" s="45"/>
      <c r="AM15" s="45"/>
      <c r="AN15" s="45"/>
      <c r="AO15" s="45"/>
      <c r="AP15" s="45"/>
      <c r="AQ15" s="45"/>
      <c r="AR15" s="45"/>
      <c r="AS15" s="46"/>
      <c r="AT15" s="44"/>
      <c r="AU15" s="45"/>
      <c r="AV15" s="45"/>
      <c r="AW15" s="45"/>
      <c r="AX15" s="45"/>
      <c r="AY15" s="45"/>
      <c r="AZ15" s="45"/>
      <c r="BA15" s="45"/>
      <c r="BB15" s="45"/>
      <c r="BC15" s="46"/>
      <c r="BD15" s="44"/>
      <c r="BE15" s="45"/>
      <c r="BF15" s="45"/>
      <c r="BG15" s="45"/>
      <c r="BH15" s="45"/>
      <c r="BI15" s="45"/>
      <c r="BJ15" s="45"/>
      <c r="BK15" s="45"/>
      <c r="BL15" s="45"/>
      <c r="BM15" s="46"/>
      <c r="BN15" s="44"/>
      <c r="BO15" s="45"/>
      <c r="BP15" s="45"/>
      <c r="BQ15" s="45"/>
      <c r="BR15" s="45"/>
      <c r="BS15" s="45"/>
      <c r="BT15" s="45"/>
      <c r="BU15" s="45"/>
      <c r="BV15" s="45"/>
      <c r="BW15" s="46"/>
    </row>
    <row r="16" spans="1:75">
      <c r="A16" s="44"/>
      <c r="B16" s="45"/>
      <c r="C16" s="45"/>
      <c r="D16" s="45"/>
      <c r="E16" s="93"/>
      <c r="F16" s="44"/>
      <c r="G16" s="45"/>
      <c r="H16" s="45"/>
      <c r="I16" s="45"/>
      <c r="J16" s="45"/>
      <c r="K16" s="45"/>
      <c r="L16" s="45"/>
      <c r="M16" s="45"/>
      <c r="N16" s="45"/>
      <c r="O16" s="46"/>
      <c r="P16" s="44"/>
      <c r="Q16" s="45"/>
      <c r="R16" s="45"/>
      <c r="S16" s="45"/>
      <c r="T16" s="45"/>
      <c r="U16" s="45"/>
      <c r="V16" s="45"/>
      <c r="W16" s="45"/>
      <c r="X16" s="45"/>
      <c r="Y16" s="46"/>
      <c r="Z16" s="44"/>
      <c r="AA16" s="45"/>
      <c r="AB16" s="45"/>
      <c r="AC16" s="45"/>
      <c r="AD16" s="45"/>
      <c r="AE16" s="45"/>
      <c r="AF16" s="45"/>
      <c r="AG16" s="45"/>
      <c r="AH16" s="45"/>
      <c r="AI16" s="46"/>
      <c r="AJ16" s="44"/>
      <c r="AK16" s="45"/>
      <c r="AL16" s="45"/>
      <c r="AM16" s="45"/>
      <c r="AN16" s="45"/>
      <c r="AO16" s="45"/>
      <c r="AP16" s="45"/>
      <c r="AQ16" s="45"/>
      <c r="AR16" s="45"/>
      <c r="AS16" s="46"/>
      <c r="AT16" s="44"/>
      <c r="AU16" s="45"/>
      <c r="AV16" s="45"/>
      <c r="AW16" s="45"/>
      <c r="AX16" s="45"/>
      <c r="AY16" s="45"/>
      <c r="AZ16" s="45"/>
      <c r="BA16" s="45"/>
      <c r="BB16" s="45"/>
      <c r="BC16" s="46"/>
      <c r="BD16" s="44"/>
      <c r="BE16" s="45"/>
      <c r="BF16" s="45"/>
      <c r="BG16" s="45"/>
      <c r="BH16" s="45"/>
      <c r="BI16" s="45"/>
      <c r="BJ16" s="45"/>
      <c r="BK16" s="45"/>
      <c r="BL16" s="45"/>
      <c r="BM16" s="46"/>
      <c r="BN16" s="44"/>
      <c r="BO16" s="45"/>
      <c r="BP16" s="45"/>
      <c r="BQ16" s="45"/>
      <c r="BR16" s="45"/>
      <c r="BS16" s="45"/>
      <c r="BT16" s="45"/>
      <c r="BU16" s="45"/>
      <c r="BV16" s="45"/>
      <c r="BW16" s="46"/>
    </row>
    <row r="17" spans="1:75">
      <c r="A17" s="44"/>
      <c r="B17" s="45"/>
      <c r="C17" s="45"/>
      <c r="D17" s="45"/>
      <c r="E17" s="93"/>
      <c r="F17" s="44"/>
      <c r="G17" s="45"/>
      <c r="H17" s="45"/>
      <c r="I17" s="45"/>
      <c r="J17" s="45"/>
      <c r="K17" s="45"/>
      <c r="L17" s="45"/>
      <c r="M17" s="45"/>
      <c r="N17" s="45"/>
      <c r="O17" s="46"/>
      <c r="P17" s="44"/>
      <c r="Q17" s="45"/>
      <c r="R17" s="45"/>
      <c r="S17" s="45"/>
      <c r="T17" s="45"/>
      <c r="U17" s="45"/>
      <c r="V17" s="45"/>
      <c r="W17" s="45"/>
      <c r="X17" s="45"/>
      <c r="Y17" s="46"/>
      <c r="Z17" s="44"/>
      <c r="AA17" s="45"/>
      <c r="AB17" s="45"/>
      <c r="AC17" s="45"/>
      <c r="AD17" s="45"/>
      <c r="AE17" s="45"/>
      <c r="AF17" s="45"/>
      <c r="AG17" s="45"/>
      <c r="AH17" s="45"/>
      <c r="AI17" s="46"/>
      <c r="AJ17" s="44"/>
      <c r="AK17" s="45"/>
      <c r="AL17" s="45"/>
      <c r="AM17" s="45"/>
      <c r="AN17" s="45"/>
      <c r="AO17" s="45"/>
      <c r="AP17" s="45"/>
      <c r="AQ17" s="45"/>
      <c r="AR17" s="45"/>
      <c r="AS17" s="46"/>
      <c r="AT17" s="44"/>
      <c r="AU17" s="45"/>
      <c r="AV17" s="45"/>
      <c r="AW17" s="45"/>
      <c r="AX17" s="45"/>
      <c r="AY17" s="45"/>
      <c r="AZ17" s="45"/>
      <c r="BA17" s="45"/>
      <c r="BB17" s="45"/>
      <c r="BC17" s="46"/>
      <c r="BD17" s="44"/>
      <c r="BE17" s="45"/>
      <c r="BF17" s="45"/>
      <c r="BG17" s="45"/>
      <c r="BH17" s="45"/>
      <c r="BI17" s="45"/>
      <c r="BJ17" s="45"/>
      <c r="BK17" s="45"/>
      <c r="BL17" s="45"/>
      <c r="BM17" s="46"/>
      <c r="BN17" s="44"/>
      <c r="BO17" s="45"/>
      <c r="BP17" s="45"/>
      <c r="BQ17" s="45"/>
      <c r="BR17" s="45"/>
      <c r="BS17" s="45"/>
      <c r="BT17" s="45"/>
      <c r="BU17" s="45"/>
      <c r="BV17" s="45"/>
      <c r="BW17" s="46"/>
    </row>
    <row r="18" spans="1:75">
      <c r="A18" s="44"/>
      <c r="B18" s="45"/>
      <c r="C18" s="45"/>
      <c r="D18" s="45"/>
      <c r="E18" s="93"/>
      <c r="F18" s="44"/>
      <c r="G18" s="45"/>
      <c r="H18" s="45"/>
      <c r="I18" s="45"/>
      <c r="J18" s="45"/>
      <c r="K18" s="45"/>
      <c r="L18" s="45"/>
      <c r="M18" s="45"/>
      <c r="N18" s="45"/>
      <c r="O18" s="46"/>
      <c r="P18" s="44"/>
      <c r="Q18" s="45"/>
      <c r="R18" s="45"/>
      <c r="S18" s="45"/>
      <c r="T18" s="45"/>
      <c r="U18" s="45"/>
      <c r="V18" s="45"/>
      <c r="W18" s="45"/>
      <c r="X18" s="45"/>
      <c r="Y18" s="46"/>
      <c r="Z18" s="44"/>
      <c r="AA18" s="45"/>
      <c r="AB18" s="45"/>
      <c r="AC18" s="45"/>
      <c r="AD18" s="45"/>
      <c r="AE18" s="45"/>
      <c r="AF18" s="45"/>
      <c r="AG18" s="45"/>
      <c r="AH18" s="45"/>
      <c r="AI18" s="46"/>
      <c r="AJ18" s="44"/>
      <c r="AK18" s="45"/>
      <c r="AL18" s="45"/>
      <c r="AM18" s="45"/>
      <c r="AN18" s="45"/>
      <c r="AO18" s="45"/>
      <c r="AP18" s="45"/>
      <c r="AQ18" s="45"/>
      <c r="AR18" s="45"/>
      <c r="AS18" s="46"/>
      <c r="AT18" s="44"/>
      <c r="AU18" s="45"/>
      <c r="AV18" s="45"/>
      <c r="AW18" s="45"/>
      <c r="AX18" s="45"/>
      <c r="AY18" s="45"/>
      <c r="AZ18" s="45"/>
      <c r="BA18" s="45"/>
      <c r="BB18" s="45"/>
      <c r="BC18" s="46"/>
      <c r="BD18" s="44"/>
      <c r="BE18" s="45"/>
      <c r="BF18" s="45"/>
      <c r="BG18" s="45"/>
      <c r="BH18" s="45"/>
      <c r="BI18" s="45"/>
      <c r="BJ18" s="45"/>
      <c r="BK18" s="45"/>
      <c r="BL18" s="45"/>
      <c r="BM18" s="46"/>
      <c r="BN18" s="44"/>
      <c r="BO18" s="45"/>
      <c r="BP18" s="45"/>
      <c r="BQ18" s="45"/>
      <c r="BR18" s="45"/>
      <c r="BS18" s="45"/>
      <c r="BT18" s="45"/>
      <c r="BU18" s="45"/>
      <c r="BV18" s="45"/>
      <c r="BW18" s="46"/>
    </row>
    <row r="19" spans="1:75">
      <c r="A19" s="44"/>
      <c r="B19" s="45"/>
      <c r="C19" s="45"/>
      <c r="D19" s="45"/>
      <c r="E19" s="93"/>
      <c r="F19" s="44"/>
      <c r="G19" s="45"/>
      <c r="H19" s="45"/>
      <c r="I19" s="45"/>
      <c r="J19" s="45"/>
      <c r="K19" s="45"/>
      <c r="L19" s="45"/>
      <c r="M19" s="45"/>
      <c r="N19" s="45"/>
      <c r="O19" s="46"/>
      <c r="P19" s="44"/>
      <c r="Q19" s="45"/>
      <c r="R19" s="45"/>
      <c r="S19" s="45"/>
      <c r="T19" s="45"/>
      <c r="U19" s="45"/>
      <c r="V19" s="45"/>
      <c r="W19" s="45"/>
      <c r="X19" s="45"/>
      <c r="Y19" s="46"/>
      <c r="Z19" s="44"/>
      <c r="AA19" s="45"/>
      <c r="AB19" s="45"/>
      <c r="AC19" s="45"/>
      <c r="AD19" s="45"/>
      <c r="AE19" s="45"/>
      <c r="AF19" s="45"/>
      <c r="AG19" s="45"/>
      <c r="AH19" s="45"/>
      <c r="AI19" s="46"/>
      <c r="AJ19" s="44"/>
      <c r="AK19" s="45"/>
      <c r="AL19" s="45"/>
      <c r="AM19" s="45"/>
      <c r="AN19" s="45"/>
      <c r="AO19" s="45"/>
      <c r="AP19" s="45"/>
      <c r="AQ19" s="45"/>
      <c r="AR19" s="45"/>
      <c r="AS19" s="46"/>
      <c r="AT19" s="44"/>
      <c r="AU19" s="45"/>
      <c r="AV19" s="45"/>
      <c r="AW19" s="45"/>
      <c r="AX19" s="45"/>
      <c r="AY19" s="45"/>
      <c r="AZ19" s="45"/>
      <c r="BA19" s="45"/>
      <c r="BB19" s="45"/>
      <c r="BC19" s="46"/>
      <c r="BD19" s="44"/>
      <c r="BE19" s="45"/>
      <c r="BF19" s="45"/>
      <c r="BG19" s="45"/>
      <c r="BH19" s="45"/>
      <c r="BI19" s="45"/>
      <c r="BJ19" s="45"/>
      <c r="BK19" s="45"/>
      <c r="BL19" s="45"/>
      <c r="BM19" s="46"/>
      <c r="BN19" s="44"/>
      <c r="BO19" s="45"/>
      <c r="BP19" s="45"/>
      <c r="BQ19" s="45"/>
      <c r="BR19" s="45"/>
      <c r="BS19" s="45"/>
      <c r="BT19" s="45"/>
      <c r="BU19" s="45"/>
      <c r="BV19" s="45"/>
      <c r="BW19" s="46"/>
    </row>
    <row r="20" spans="1:75">
      <c r="A20" s="44"/>
      <c r="B20" s="45"/>
      <c r="C20" s="45"/>
      <c r="D20" s="45"/>
      <c r="E20" s="93"/>
      <c r="F20" s="44"/>
      <c r="G20" s="45"/>
      <c r="H20" s="45"/>
      <c r="I20" s="45"/>
      <c r="J20" s="45"/>
      <c r="K20" s="45"/>
      <c r="L20" s="45"/>
      <c r="M20" s="45"/>
      <c r="N20" s="45"/>
      <c r="O20" s="46"/>
      <c r="P20" s="44"/>
      <c r="Q20" s="45"/>
      <c r="R20" s="45"/>
      <c r="S20" s="45"/>
      <c r="T20" s="45"/>
      <c r="U20" s="45"/>
      <c r="V20" s="45"/>
      <c r="W20" s="45"/>
      <c r="X20" s="45"/>
      <c r="Y20" s="46"/>
      <c r="Z20" s="44"/>
      <c r="AA20" s="45"/>
      <c r="AB20" s="45"/>
      <c r="AC20" s="45"/>
      <c r="AD20" s="45"/>
      <c r="AE20" s="45"/>
      <c r="AF20" s="45"/>
      <c r="AG20" s="45"/>
      <c r="AH20" s="45"/>
      <c r="AI20" s="46"/>
      <c r="AJ20" s="44"/>
      <c r="AK20" s="45"/>
      <c r="AL20" s="45"/>
      <c r="AM20" s="45"/>
      <c r="AN20" s="45"/>
      <c r="AO20" s="45"/>
      <c r="AP20" s="45"/>
      <c r="AQ20" s="45"/>
      <c r="AR20" s="45"/>
      <c r="AS20" s="46"/>
      <c r="AT20" s="44"/>
      <c r="AU20" s="45"/>
      <c r="AV20" s="45"/>
      <c r="AW20" s="45"/>
      <c r="AX20" s="45"/>
      <c r="AY20" s="45"/>
      <c r="AZ20" s="45"/>
      <c r="BA20" s="45"/>
      <c r="BB20" s="45"/>
      <c r="BC20" s="46"/>
      <c r="BD20" s="44"/>
      <c r="BE20" s="45"/>
      <c r="BF20" s="45"/>
      <c r="BG20" s="45"/>
      <c r="BH20" s="45"/>
      <c r="BI20" s="45"/>
      <c r="BJ20" s="45"/>
      <c r="BK20" s="45"/>
      <c r="BL20" s="45"/>
      <c r="BM20" s="46"/>
      <c r="BN20" s="44"/>
      <c r="BO20" s="45"/>
      <c r="BP20" s="45"/>
      <c r="BQ20" s="45"/>
      <c r="BR20" s="45"/>
      <c r="BS20" s="45"/>
      <c r="BT20" s="45"/>
      <c r="BU20" s="45"/>
      <c r="BV20" s="45"/>
      <c r="BW20" s="46"/>
    </row>
    <row r="21" spans="1:75">
      <c r="A21" s="44"/>
      <c r="B21" s="45"/>
      <c r="C21" s="45"/>
      <c r="D21" s="45"/>
      <c r="E21" s="93"/>
      <c r="F21" s="44"/>
      <c r="G21" s="45"/>
      <c r="H21" s="45"/>
      <c r="I21" s="45"/>
      <c r="J21" s="45"/>
      <c r="K21" s="45"/>
      <c r="L21" s="45"/>
      <c r="M21" s="45"/>
      <c r="N21" s="45"/>
      <c r="O21" s="46"/>
      <c r="P21" s="44"/>
      <c r="Q21" s="45"/>
      <c r="R21" s="45"/>
      <c r="S21" s="45"/>
      <c r="T21" s="45"/>
      <c r="U21" s="45"/>
      <c r="V21" s="45"/>
      <c r="W21" s="45"/>
      <c r="X21" s="45"/>
      <c r="Y21" s="46"/>
      <c r="Z21" s="44"/>
      <c r="AA21" s="45"/>
      <c r="AB21" s="45"/>
      <c r="AC21" s="45"/>
      <c r="AD21" s="45"/>
      <c r="AE21" s="45"/>
      <c r="AF21" s="45"/>
      <c r="AG21" s="45"/>
      <c r="AH21" s="45"/>
      <c r="AI21" s="46"/>
      <c r="AJ21" s="44"/>
      <c r="AK21" s="45"/>
      <c r="AL21" s="45"/>
      <c r="AM21" s="45"/>
      <c r="AN21" s="45"/>
      <c r="AO21" s="45"/>
      <c r="AP21" s="45"/>
      <c r="AQ21" s="45"/>
      <c r="AR21" s="45"/>
      <c r="AS21" s="46"/>
      <c r="AT21" s="44"/>
      <c r="AU21" s="45"/>
      <c r="AV21" s="45"/>
      <c r="AW21" s="45"/>
      <c r="AX21" s="45"/>
      <c r="AY21" s="45"/>
      <c r="AZ21" s="45"/>
      <c r="BA21" s="45"/>
      <c r="BB21" s="45"/>
      <c r="BC21" s="46"/>
      <c r="BD21" s="44"/>
      <c r="BE21" s="45"/>
      <c r="BF21" s="45"/>
      <c r="BG21" s="45"/>
      <c r="BH21" s="45"/>
      <c r="BI21" s="45"/>
      <c r="BJ21" s="45"/>
      <c r="BK21" s="45"/>
      <c r="BL21" s="45"/>
      <c r="BM21" s="46"/>
      <c r="BN21" s="44"/>
      <c r="BO21" s="45"/>
      <c r="BP21" s="45"/>
      <c r="BQ21" s="45"/>
      <c r="BR21" s="45"/>
      <c r="BS21" s="45"/>
      <c r="BT21" s="45"/>
      <c r="BU21" s="45"/>
      <c r="BV21" s="45"/>
      <c r="BW21" s="46"/>
    </row>
    <row r="22" spans="1:75">
      <c r="A22" s="44" t="s">
        <v>60</v>
      </c>
      <c r="B22" s="45"/>
      <c r="C22" s="45"/>
      <c r="D22" s="45"/>
      <c r="E22" s="93"/>
      <c r="F22" s="44"/>
      <c r="G22" s="45"/>
      <c r="H22" s="45"/>
      <c r="I22" s="45"/>
      <c r="J22" s="45"/>
      <c r="K22" s="45"/>
      <c r="L22" s="45"/>
      <c r="M22" s="45"/>
      <c r="N22" s="45"/>
      <c r="O22" s="46"/>
      <c r="P22" s="44"/>
      <c r="Q22" s="45"/>
      <c r="R22" s="45"/>
      <c r="S22" s="45"/>
      <c r="T22" s="45"/>
      <c r="U22" s="45"/>
      <c r="V22" s="45"/>
      <c r="W22" s="45"/>
      <c r="X22" s="45"/>
      <c r="Y22" s="46"/>
      <c r="Z22" s="44"/>
      <c r="AA22" s="45"/>
      <c r="AB22" s="45"/>
      <c r="AC22" s="45"/>
      <c r="AD22" s="45"/>
      <c r="AE22" s="45"/>
      <c r="AF22" s="45"/>
      <c r="AG22" s="45"/>
      <c r="AH22" s="45"/>
      <c r="AI22" s="46"/>
      <c r="AJ22" s="44"/>
      <c r="AK22" s="45"/>
      <c r="AL22" s="45"/>
      <c r="AM22" s="45"/>
      <c r="AN22" s="45"/>
      <c r="AO22" s="45"/>
      <c r="AP22" s="45"/>
      <c r="AQ22" s="45"/>
      <c r="AR22" s="45"/>
      <c r="AS22" s="46"/>
      <c r="AT22" s="44"/>
      <c r="AU22" s="45"/>
      <c r="AV22" s="45"/>
      <c r="AW22" s="45"/>
      <c r="AX22" s="45"/>
      <c r="AY22" s="45"/>
      <c r="AZ22" s="45"/>
      <c r="BA22" s="45"/>
      <c r="BB22" s="45"/>
      <c r="BC22" s="46"/>
      <c r="BD22" s="44"/>
      <c r="BE22" s="45"/>
      <c r="BF22" s="45"/>
      <c r="BG22" s="45"/>
      <c r="BH22" s="45"/>
      <c r="BI22" s="45"/>
      <c r="BJ22" s="45"/>
      <c r="BK22" s="45"/>
      <c r="BL22" s="45"/>
      <c r="BM22" s="46"/>
      <c r="BN22" s="44"/>
      <c r="BO22" s="45"/>
      <c r="BP22" s="45"/>
      <c r="BQ22" s="45"/>
      <c r="BR22" s="45"/>
      <c r="BS22" s="45"/>
      <c r="BT22" s="45"/>
      <c r="BU22" s="45"/>
      <c r="BV22" s="45"/>
      <c r="BW22" s="46"/>
    </row>
    <row r="23" spans="1:75">
      <c r="A23" s="44"/>
      <c r="B23" s="45"/>
      <c r="C23" s="45"/>
      <c r="D23" s="45"/>
      <c r="E23" s="93"/>
      <c r="F23" s="44"/>
      <c r="G23" s="45"/>
      <c r="H23" s="45"/>
      <c r="I23" s="45"/>
      <c r="J23" s="45"/>
      <c r="K23" s="45"/>
      <c r="L23" s="45"/>
      <c r="M23" s="45"/>
      <c r="N23" s="45"/>
      <c r="O23" s="46"/>
      <c r="P23" s="44"/>
      <c r="Q23" s="45"/>
      <c r="R23" s="45"/>
      <c r="S23" s="45"/>
      <c r="T23" s="45"/>
      <c r="U23" s="45"/>
      <c r="V23" s="45"/>
      <c r="W23" s="45"/>
      <c r="X23" s="45"/>
      <c r="Y23" s="46"/>
      <c r="Z23" s="44"/>
      <c r="AA23" s="45"/>
      <c r="AB23" s="45"/>
      <c r="AC23" s="45"/>
      <c r="AD23" s="45"/>
      <c r="AE23" s="45"/>
      <c r="AF23" s="45"/>
      <c r="AG23" s="45"/>
      <c r="AH23" s="45"/>
      <c r="AI23" s="46"/>
      <c r="AJ23" s="44"/>
      <c r="AK23" s="45"/>
      <c r="AL23" s="45"/>
      <c r="AM23" s="45"/>
      <c r="AN23" s="45"/>
      <c r="AO23" s="45"/>
      <c r="AP23" s="45"/>
      <c r="AQ23" s="45"/>
      <c r="AR23" s="45"/>
      <c r="AS23" s="46"/>
      <c r="AT23" s="44"/>
      <c r="AU23" s="45"/>
      <c r="AV23" s="45"/>
      <c r="AW23" s="45"/>
      <c r="AX23" s="45"/>
      <c r="AY23" s="45"/>
      <c r="AZ23" s="45"/>
      <c r="BA23" s="45"/>
      <c r="BB23" s="45"/>
      <c r="BC23" s="46"/>
      <c r="BD23" s="44"/>
      <c r="BE23" s="45"/>
      <c r="BF23" s="45"/>
      <c r="BG23" s="45"/>
      <c r="BH23" s="45"/>
      <c r="BI23" s="45"/>
      <c r="BJ23" s="45"/>
      <c r="BK23" s="45"/>
      <c r="BL23" s="45"/>
      <c r="BM23" s="46"/>
      <c r="BN23" s="44"/>
      <c r="BO23" s="45"/>
      <c r="BP23" s="45"/>
      <c r="BQ23" s="45"/>
      <c r="BR23" s="45"/>
      <c r="BS23" s="45"/>
      <c r="BT23" s="45"/>
      <c r="BU23" s="45"/>
      <c r="BV23" s="45"/>
      <c r="BW23" s="46"/>
    </row>
    <row r="24" spans="1:75">
      <c r="A24" s="44"/>
      <c r="B24" s="45"/>
      <c r="C24" s="45"/>
      <c r="D24" s="45"/>
      <c r="E24" s="93"/>
      <c r="F24" s="44"/>
      <c r="G24" s="45"/>
      <c r="H24" s="45"/>
      <c r="I24" s="45"/>
      <c r="J24" s="45"/>
      <c r="K24" s="45"/>
      <c r="L24" s="45"/>
      <c r="M24" s="45"/>
      <c r="N24" s="45"/>
      <c r="O24" s="46"/>
      <c r="P24" s="44"/>
      <c r="Q24" s="45"/>
      <c r="R24" s="45"/>
      <c r="S24" s="45"/>
      <c r="T24" s="45"/>
      <c r="U24" s="45"/>
      <c r="V24" s="45"/>
      <c r="W24" s="45"/>
      <c r="X24" s="45"/>
      <c r="Y24" s="46"/>
      <c r="Z24" s="44"/>
      <c r="AA24" s="45"/>
      <c r="AB24" s="45"/>
      <c r="AC24" s="45"/>
      <c r="AD24" s="45"/>
      <c r="AE24" s="45"/>
      <c r="AF24" s="45"/>
      <c r="AG24" s="45"/>
      <c r="AH24" s="45"/>
      <c r="AI24" s="46"/>
      <c r="AJ24" s="44"/>
      <c r="AK24" s="45"/>
      <c r="AL24" s="45"/>
      <c r="AM24" s="45"/>
      <c r="AN24" s="45"/>
      <c r="AO24" s="45"/>
      <c r="AP24" s="45"/>
      <c r="AQ24" s="45"/>
      <c r="AR24" s="45"/>
      <c r="AS24" s="46"/>
      <c r="AT24" s="44"/>
      <c r="AU24" s="45"/>
      <c r="AV24" s="45"/>
      <c r="AW24" s="45"/>
      <c r="AX24" s="45"/>
      <c r="AY24" s="45"/>
      <c r="AZ24" s="45"/>
      <c r="BA24" s="45"/>
      <c r="BB24" s="45"/>
      <c r="BC24" s="46"/>
      <c r="BD24" s="44"/>
      <c r="BE24" s="45"/>
      <c r="BF24" s="45"/>
      <c r="BG24" s="45"/>
      <c r="BH24" s="45"/>
      <c r="BI24" s="45"/>
      <c r="BJ24" s="45"/>
      <c r="BK24" s="45"/>
      <c r="BL24" s="45"/>
      <c r="BM24" s="46"/>
      <c r="BN24" s="44"/>
      <c r="BO24" s="45"/>
      <c r="BP24" s="45"/>
      <c r="BQ24" s="45"/>
      <c r="BR24" s="45"/>
      <c r="BS24" s="45"/>
      <c r="BT24" s="45"/>
      <c r="BU24" s="45"/>
      <c r="BV24" s="45"/>
      <c r="BW24" s="46"/>
    </row>
    <row r="25" spans="1:75">
      <c r="A25" s="44"/>
      <c r="B25" s="45"/>
      <c r="C25" s="45"/>
      <c r="D25" s="45"/>
      <c r="E25" s="93"/>
      <c r="F25" s="44"/>
      <c r="G25" s="45"/>
      <c r="H25" s="45"/>
      <c r="I25" s="45"/>
      <c r="J25" s="45"/>
      <c r="K25" s="45"/>
      <c r="L25" s="45"/>
      <c r="M25" s="45"/>
      <c r="N25" s="45"/>
      <c r="O25" s="46"/>
      <c r="P25" s="44"/>
      <c r="Q25" s="45"/>
      <c r="R25" s="45"/>
      <c r="S25" s="45"/>
      <c r="T25" s="45"/>
      <c r="U25" s="45"/>
      <c r="V25" s="45"/>
      <c r="W25" s="45"/>
      <c r="X25" s="45"/>
      <c r="Y25" s="46"/>
      <c r="Z25" s="44"/>
      <c r="AA25" s="45"/>
      <c r="AB25" s="45"/>
      <c r="AC25" s="45"/>
      <c r="AD25" s="45"/>
      <c r="AE25" s="45"/>
      <c r="AF25" s="45"/>
      <c r="AG25" s="45"/>
      <c r="AH25" s="45"/>
      <c r="AI25" s="46"/>
      <c r="AJ25" s="44"/>
      <c r="AK25" s="45"/>
      <c r="AL25" s="45"/>
      <c r="AM25" s="45"/>
      <c r="AN25" s="45"/>
      <c r="AO25" s="45"/>
      <c r="AP25" s="45"/>
      <c r="AQ25" s="45"/>
      <c r="AR25" s="45"/>
      <c r="AS25" s="46"/>
      <c r="AT25" s="44"/>
      <c r="AU25" s="45"/>
      <c r="AV25" s="45"/>
      <c r="AW25" s="45"/>
      <c r="AX25" s="45"/>
      <c r="AY25" s="45"/>
      <c r="AZ25" s="45"/>
      <c r="BA25" s="45"/>
      <c r="BB25" s="45"/>
      <c r="BC25" s="46"/>
      <c r="BD25" s="44"/>
      <c r="BE25" s="45"/>
      <c r="BF25" s="45"/>
      <c r="BG25" s="45"/>
      <c r="BH25" s="45"/>
      <c r="BI25" s="45"/>
      <c r="BJ25" s="45"/>
      <c r="BK25" s="45"/>
      <c r="BL25" s="45"/>
      <c r="BM25" s="46"/>
      <c r="BN25" s="44"/>
      <c r="BO25" s="45"/>
      <c r="BP25" s="45"/>
      <c r="BQ25" s="45"/>
      <c r="BR25" s="45"/>
      <c r="BS25" s="45"/>
      <c r="BT25" s="45"/>
      <c r="BU25" s="45"/>
      <c r="BV25" s="45"/>
      <c r="BW25" s="46"/>
    </row>
    <row r="26" spans="1:75">
      <c r="A26" s="44"/>
      <c r="B26" s="45"/>
      <c r="C26" s="45"/>
      <c r="D26" s="45"/>
      <c r="E26" s="93"/>
      <c r="F26" s="44"/>
      <c r="G26" s="45"/>
      <c r="H26" s="45"/>
      <c r="I26" s="45"/>
      <c r="J26" s="45"/>
      <c r="K26" s="45"/>
      <c r="L26" s="45"/>
      <c r="M26" s="45"/>
      <c r="N26" s="45"/>
      <c r="O26" s="46"/>
      <c r="P26" s="44"/>
      <c r="Q26" s="45"/>
      <c r="R26" s="45"/>
      <c r="S26" s="45"/>
      <c r="T26" s="45"/>
      <c r="U26" s="45"/>
      <c r="V26" s="45"/>
      <c r="W26" s="45"/>
      <c r="X26" s="45"/>
      <c r="Y26" s="46"/>
      <c r="Z26" s="44"/>
      <c r="AA26" s="45"/>
      <c r="AB26" s="45"/>
      <c r="AC26" s="45"/>
      <c r="AD26" s="45"/>
      <c r="AE26" s="45"/>
      <c r="AF26" s="45"/>
      <c r="AG26" s="45"/>
      <c r="AH26" s="45"/>
      <c r="AI26" s="46"/>
      <c r="AJ26" s="44"/>
      <c r="AK26" s="45"/>
      <c r="AL26" s="45"/>
      <c r="AM26" s="45"/>
      <c r="AN26" s="45"/>
      <c r="AO26" s="45"/>
      <c r="AP26" s="45"/>
      <c r="AQ26" s="45"/>
      <c r="AR26" s="45"/>
      <c r="AS26" s="46"/>
      <c r="AT26" s="44"/>
      <c r="AU26" s="45"/>
      <c r="AV26" s="45"/>
      <c r="AW26" s="45"/>
      <c r="AX26" s="45"/>
      <c r="AY26" s="45"/>
      <c r="AZ26" s="45"/>
      <c r="BA26" s="45"/>
      <c r="BB26" s="45"/>
      <c r="BC26" s="46"/>
      <c r="BD26" s="44"/>
      <c r="BE26" s="45"/>
      <c r="BF26" s="45"/>
      <c r="BG26" s="45"/>
      <c r="BH26" s="45"/>
      <c r="BI26" s="45"/>
      <c r="BJ26" s="45"/>
      <c r="BK26" s="45"/>
      <c r="BL26" s="45"/>
      <c r="BM26" s="46"/>
      <c r="BN26" s="44"/>
      <c r="BO26" s="45"/>
      <c r="BP26" s="45"/>
      <c r="BQ26" s="45"/>
      <c r="BR26" s="45"/>
      <c r="BS26" s="45"/>
      <c r="BT26" s="45"/>
      <c r="BU26" s="45"/>
      <c r="BV26" s="45"/>
      <c r="BW26" s="46"/>
    </row>
    <row r="27" spans="1:75">
      <c r="A27" s="44"/>
      <c r="B27" s="45"/>
      <c r="C27" s="45"/>
      <c r="D27" s="45"/>
      <c r="E27" s="93"/>
      <c r="F27" s="44"/>
      <c r="G27" s="45"/>
      <c r="H27" s="45"/>
      <c r="I27" s="45"/>
      <c r="J27" s="45"/>
      <c r="K27" s="45"/>
      <c r="L27" s="45"/>
      <c r="M27" s="45"/>
      <c r="N27" s="45"/>
      <c r="O27" s="46"/>
      <c r="P27" s="44"/>
      <c r="Q27" s="45"/>
      <c r="R27" s="45"/>
      <c r="S27" s="45"/>
      <c r="T27" s="45"/>
      <c r="U27" s="45"/>
      <c r="V27" s="45"/>
      <c r="W27" s="45"/>
      <c r="X27" s="45"/>
      <c r="Y27" s="46"/>
      <c r="Z27" s="44"/>
      <c r="AA27" s="45"/>
      <c r="AB27" s="45"/>
      <c r="AC27" s="45"/>
      <c r="AD27" s="45"/>
      <c r="AE27" s="45"/>
      <c r="AF27" s="45"/>
      <c r="AG27" s="45"/>
      <c r="AH27" s="45"/>
      <c r="AI27" s="46"/>
      <c r="AJ27" s="44"/>
      <c r="AK27" s="45"/>
      <c r="AL27" s="45"/>
      <c r="AM27" s="45"/>
      <c r="AN27" s="45"/>
      <c r="AO27" s="45"/>
      <c r="AP27" s="45"/>
      <c r="AQ27" s="45"/>
      <c r="AR27" s="45"/>
      <c r="AS27" s="46"/>
      <c r="AT27" s="44"/>
      <c r="AU27" s="45"/>
      <c r="AV27" s="45"/>
      <c r="AW27" s="45"/>
      <c r="AX27" s="45"/>
      <c r="AY27" s="45"/>
      <c r="AZ27" s="45"/>
      <c r="BA27" s="45"/>
      <c r="BB27" s="45"/>
      <c r="BC27" s="46"/>
      <c r="BD27" s="44"/>
      <c r="BE27" s="45"/>
      <c r="BF27" s="45"/>
      <c r="BG27" s="45"/>
      <c r="BH27" s="45"/>
      <c r="BI27" s="45"/>
      <c r="BJ27" s="45"/>
      <c r="BK27" s="45"/>
      <c r="BL27" s="45"/>
      <c r="BM27" s="46"/>
      <c r="BN27" s="44"/>
      <c r="BO27" s="45"/>
      <c r="BP27" s="45"/>
      <c r="BQ27" s="45"/>
      <c r="BR27" s="45"/>
      <c r="BS27" s="45"/>
      <c r="BT27" s="45"/>
      <c r="BU27" s="45"/>
      <c r="BV27" s="45"/>
      <c r="BW27" s="46"/>
    </row>
    <row r="28" spans="1:75">
      <c r="A28" s="44"/>
      <c r="B28" s="45"/>
      <c r="C28" s="45"/>
      <c r="D28" s="45"/>
      <c r="E28" s="93"/>
      <c r="F28" s="44"/>
      <c r="G28" s="45"/>
      <c r="H28" s="45"/>
      <c r="I28" s="45"/>
      <c r="J28" s="45"/>
      <c r="K28" s="45"/>
      <c r="L28" s="45"/>
      <c r="M28" s="45"/>
      <c r="N28" s="45"/>
      <c r="O28" s="46"/>
      <c r="P28" s="44"/>
      <c r="Q28" s="45"/>
      <c r="R28" s="45"/>
      <c r="S28" s="45"/>
      <c r="T28" s="45"/>
      <c r="U28" s="45"/>
      <c r="V28" s="45"/>
      <c r="W28" s="45"/>
      <c r="X28" s="45"/>
      <c r="Y28" s="46"/>
      <c r="Z28" s="44"/>
      <c r="AA28" s="45"/>
      <c r="AB28" s="45"/>
      <c r="AC28" s="45"/>
      <c r="AD28" s="45"/>
      <c r="AE28" s="45"/>
      <c r="AF28" s="45"/>
      <c r="AG28" s="45"/>
      <c r="AH28" s="45"/>
      <c r="AI28" s="46"/>
      <c r="AJ28" s="44"/>
      <c r="AK28" s="45"/>
      <c r="AL28" s="45"/>
      <c r="AM28" s="45"/>
      <c r="AN28" s="45"/>
      <c r="AO28" s="45"/>
      <c r="AP28" s="45"/>
      <c r="AQ28" s="45"/>
      <c r="AR28" s="45"/>
      <c r="AS28" s="46"/>
      <c r="AT28" s="44"/>
      <c r="AU28" s="45"/>
      <c r="AV28" s="45"/>
      <c r="AW28" s="45"/>
      <c r="AX28" s="45"/>
      <c r="AY28" s="45"/>
      <c r="AZ28" s="45"/>
      <c r="BA28" s="45"/>
      <c r="BB28" s="45"/>
      <c r="BC28" s="46"/>
      <c r="BD28" s="44"/>
      <c r="BE28" s="45"/>
      <c r="BF28" s="45"/>
      <c r="BG28" s="45"/>
      <c r="BH28" s="45"/>
      <c r="BI28" s="45"/>
      <c r="BJ28" s="45"/>
      <c r="BK28" s="45"/>
      <c r="BL28" s="45"/>
      <c r="BM28" s="46"/>
      <c r="BN28" s="44"/>
      <c r="BO28" s="45"/>
      <c r="BP28" s="45"/>
      <c r="BQ28" s="45"/>
      <c r="BR28" s="45"/>
      <c r="BS28" s="45"/>
      <c r="BT28" s="45"/>
      <c r="BU28" s="45"/>
      <c r="BV28" s="45"/>
      <c r="BW28" s="46"/>
    </row>
    <row r="29" spans="1:75">
      <c r="A29" s="44"/>
      <c r="B29" s="45"/>
      <c r="C29" s="45"/>
      <c r="D29" s="45"/>
      <c r="E29" s="93"/>
      <c r="F29" s="44"/>
      <c r="G29" s="45"/>
      <c r="H29" s="45"/>
      <c r="I29" s="45"/>
      <c r="J29" s="45"/>
      <c r="K29" s="45"/>
      <c r="L29" s="45"/>
      <c r="M29" s="45"/>
      <c r="N29" s="45"/>
      <c r="O29" s="46"/>
      <c r="P29" s="44"/>
      <c r="Q29" s="45"/>
      <c r="R29" s="45"/>
      <c r="S29" s="45"/>
      <c r="T29" s="45"/>
      <c r="U29" s="45"/>
      <c r="V29" s="45"/>
      <c r="W29" s="45"/>
      <c r="X29" s="45"/>
      <c r="Y29" s="46"/>
      <c r="Z29" s="44"/>
      <c r="AA29" s="45"/>
      <c r="AB29" s="45"/>
      <c r="AC29" s="45"/>
      <c r="AD29" s="45"/>
      <c r="AE29" s="45"/>
      <c r="AF29" s="45"/>
      <c r="AG29" s="45"/>
      <c r="AH29" s="45"/>
      <c r="AI29" s="46"/>
      <c r="AJ29" s="44"/>
      <c r="AK29" s="45"/>
      <c r="AL29" s="45"/>
      <c r="AM29" s="45"/>
      <c r="AN29" s="45"/>
      <c r="AO29" s="45"/>
      <c r="AP29" s="45"/>
      <c r="AQ29" s="45"/>
      <c r="AR29" s="45"/>
      <c r="AS29" s="46"/>
      <c r="AT29" s="44"/>
      <c r="AU29" s="45"/>
      <c r="AV29" s="45"/>
      <c r="AW29" s="45"/>
      <c r="AX29" s="45"/>
      <c r="AY29" s="45"/>
      <c r="AZ29" s="45"/>
      <c r="BA29" s="45"/>
      <c r="BB29" s="45"/>
      <c r="BC29" s="46"/>
      <c r="BD29" s="44"/>
      <c r="BE29" s="45"/>
      <c r="BF29" s="45"/>
      <c r="BG29" s="45"/>
      <c r="BH29" s="45"/>
      <c r="BI29" s="45"/>
      <c r="BJ29" s="45"/>
      <c r="BK29" s="45"/>
      <c r="BL29" s="45"/>
      <c r="BM29" s="46"/>
      <c r="BN29" s="44"/>
      <c r="BO29" s="45"/>
      <c r="BP29" s="45"/>
      <c r="BQ29" s="45"/>
      <c r="BR29" s="45"/>
      <c r="BS29" s="45"/>
      <c r="BT29" s="45"/>
      <c r="BU29" s="45"/>
      <c r="BV29" s="45"/>
      <c r="BW29" s="46"/>
    </row>
    <row r="30" spans="1:75">
      <c r="A30" s="44"/>
      <c r="B30" s="45"/>
      <c r="C30" s="45"/>
      <c r="D30" s="45"/>
      <c r="E30" s="93"/>
      <c r="F30" s="44"/>
      <c r="G30" s="45"/>
      <c r="H30" s="45"/>
      <c r="I30" s="45"/>
      <c r="J30" s="45"/>
      <c r="K30" s="45"/>
      <c r="L30" s="45"/>
      <c r="M30" s="45"/>
      <c r="N30" s="45"/>
      <c r="O30" s="46"/>
      <c r="P30" s="44"/>
      <c r="Q30" s="45"/>
      <c r="R30" s="45"/>
      <c r="S30" s="45"/>
      <c r="T30" s="45"/>
      <c r="U30" s="45"/>
      <c r="V30" s="45"/>
      <c r="W30" s="45"/>
      <c r="X30" s="45"/>
      <c r="Y30" s="46"/>
      <c r="Z30" s="44"/>
      <c r="AA30" s="45"/>
      <c r="AB30" s="45"/>
      <c r="AC30" s="45"/>
      <c r="AD30" s="45"/>
      <c r="AE30" s="45"/>
      <c r="AF30" s="45"/>
      <c r="AG30" s="45"/>
      <c r="AH30" s="45"/>
      <c r="AI30" s="46"/>
      <c r="AJ30" s="44"/>
      <c r="AK30" s="45"/>
      <c r="AL30" s="45"/>
      <c r="AM30" s="45"/>
      <c r="AN30" s="45"/>
      <c r="AO30" s="45"/>
      <c r="AP30" s="45"/>
      <c r="AQ30" s="45"/>
      <c r="AR30" s="45"/>
      <c r="AS30" s="46"/>
      <c r="AT30" s="44"/>
      <c r="AU30" s="45"/>
      <c r="AV30" s="45"/>
      <c r="AW30" s="45"/>
      <c r="AX30" s="45"/>
      <c r="AY30" s="45"/>
      <c r="AZ30" s="45"/>
      <c r="BA30" s="45"/>
      <c r="BB30" s="45"/>
      <c r="BC30" s="46"/>
      <c r="BD30" s="44"/>
      <c r="BE30" s="45"/>
      <c r="BF30" s="45"/>
      <c r="BG30" s="45"/>
      <c r="BH30" s="45"/>
      <c r="BI30" s="45"/>
      <c r="BJ30" s="45"/>
      <c r="BK30" s="45"/>
      <c r="BL30" s="45"/>
      <c r="BM30" s="46"/>
      <c r="BN30" s="44"/>
      <c r="BO30" s="45"/>
      <c r="BP30" s="45"/>
      <c r="BQ30" s="45"/>
      <c r="BR30" s="45"/>
      <c r="BS30" s="45"/>
      <c r="BT30" s="45"/>
      <c r="BU30" s="45"/>
      <c r="BV30" s="45"/>
      <c r="BW30" s="46"/>
    </row>
    <row r="31" spans="1:75">
      <c r="A31" s="44"/>
      <c r="B31" s="45"/>
      <c r="C31" s="45"/>
      <c r="D31" s="45"/>
      <c r="E31" s="93"/>
      <c r="F31" s="44"/>
      <c r="G31" s="45"/>
      <c r="H31" s="45"/>
      <c r="I31" s="45"/>
      <c r="J31" s="45"/>
      <c r="K31" s="45"/>
      <c r="L31" s="45"/>
      <c r="M31" s="45"/>
      <c r="N31" s="45"/>
      <c r="O31" s="46"/>
      <c r="P31" s="44"/>
      <c r="Q31" s="45"/>
      <c r="R31" s="45"/>
      <c r="S31" s="45"/>
      <c r="T31" s="45"/>
      <c r="U31" s="45"/>
      <c r="V31" s="45"/>
      <c r="W31" s="45"/>
      <c r="X31" s="45"/>
      <c r="Y31" s="46"/>
      <c r="Z31" s="44"/>
      <c r="AA31" s="45"/>
      <c r="AB31" s="45"/>
      <c r="AC31" s="45"/>
      <c r="AD31" s="45"/>
      <c r="AE31" s="45"/>
      <c r="AF31" s="45"/>
      <c r="AG31" s="45"/>
      <c r="AH31" s="45"/>
      <c r="AI31" s="46"/>
      <c r="AJ31" s="44"/>
      <c r="AK31" s="45"/>
      <c r="AL31" s="45"/>
      <c r="AM31" s="45"/>
      <c r="AN31" s="45"/>
      <c r="AO31" s="45"/>
      <c r="AP31" s="45"/>
      <c r="AQ31" s="45"/>
      <c r="AR31" s="45"/>
      <c r="AS31" s="46"/>
      <c r="AT31" s="44"/>
      <c r="AU31" s="45"/>
      <c r="AV31" s="45"/>
      <c r="AW31" s="45"/>
      <c r="AX31" s="45"/>
      <c r="AY31" s="45"/>
      <c r="AZ31" s="45"/>
      <c r="BA31" s="45"/>
      <c r="BB31" s="45"/>
      <c r="BC31" s="46"/>
      <c r="BD31" s="44"/>
      <c r="BE31" s="45"/>
      <c r="BF31" s="45"/>
      <c r="BG31" s="45"/>
      <c r="BH31" s="45"/>
      <c r="BI31" s="45"/>
      <c r="BJ31" s="45"/>
      <c r="BK31" s="45"/>
      <c r="BL31" s="45"/>
      <c r="BM31" s="46"/>
      <c r="BN31" s="44"/>
      <c r="BO31" s="45"/>
      <c r="BP31" s="45"/>
      <c r="BQ31" s="45"/>
      <c r="BR31" s="45"/>
      <c r="BS31" s="45"/>
      <c r="BT31" s="45"/>
      <c r="BU31" s="45"/>
      <c r="BV31" s="45"/>
      <c r="BW31" s="46"/>
    </row>
    <row r="32" spans="1:75">
      <c r="A32" s="44"/>
      <c r="B32" s="45"/>
      <c r="C32" s="45"/>
      <c r="D32" s="45"/>
      <c r="E32" s="93"/>
      <c r="F32" s="44"/>
      <c r="G32" s="45"/>
      <c r="H32" s="45"/>
      <c r="I32" s="45"/>
      <c r="J32" s="45"/>
      <c r="K32" s="45"/>
      <c r="L32" s="45"/>
      <c r="M32" s="45"/>
      <c r="N32" s="45"/>
      <c r="O32" s="46"/>
      <c r="P32" s="44"/>
      <c r="Q32" s="45"/>
      <c r="R32" s="45"/>
      <c r="S32" s="45"/>
      <c r="T32" s="45"/>
      <c r="U32" s="45"/>
      <c r="V32" s="45"/>
      <c r="W32" s="45"/>
      <c r="X32" s="45"/>
      <c r="Y32" s="46"/>
      <c r="Z32" s="44"/>
      <c r="AA32" s="45"/>
      <c r="AB32" s="45"/>
      <c r="AC32" s="45"/>
      <c r="AD32" s="45"/>
      <c r="AE32" s="45"/>
      <c r="AF32" s="45"/>
      <c r="AG32" s="45"/>
      <c r="AH32" s="45"/>
      <c r="AI32" s="46"/>
      <c r="AJ32" s="44"/>
      <c r="AK32" s="45"/>
      <c r="AL32" s="45"/>
      <c r="AM32" s="45"/>
      <c r="AN32" s="45"/>
      <c r="AO32" s="45"/>
      <c r="AP32" s="45"/>
      <c r="AQ32" s="45"/>
      <c r="AR32" s="45"/>
      <c r="AS32" s="46"/>
      <c r="AT32" s="44"/>
      <c r="AU32" s="45"/>
      <c r="AV32" s="45"/>
      <c r="AW32" s="45"/>
      <c r="AX32" s="45"/>
      <c r="AY32" s="45"/>
      <c r="AZ32" s="45"/>
      <c r="BA32" s="45"/>
      <c r="BB32" s="45"/>
      <c r="BC32" s="46"/>
      <c r="BD32" s="44"/>
      <c r="BE32" s="45"/>
      <c r="BF32" s="45"/>
      <c r="BG32" s="45"/>
      <c r="BH32" s="45"/>
      <c r="BI32" s="45"/>
      <c r="BJ32" s="45"/>
      <c r="BK32" s="45"/>
      <c r="BL32" s="45"/>
      <c r="BM32" s="46"/>
      <c r="BN32" s="44"/>
      <c r="BO32" s="45"/>
      <c r="BP32" s="45"/>
      <c r="BQ32" s="45"/>
      <c r="BR32" s="45"/>
      <c r="BS32" s="45"/>
      <c r="BT32" s="45"/>
      <c r="BU32" s="45"/>
      <c r="BV32" s="45"/>
      <c r="BW32" s="46"/>
    </row>
    <row r="33" spans="1:75">
      <c r="A33" s="44"/>
      <c r="B33" s="45"/>
      <c r="C33" s="45"/>
      <c r="D33" s="45"/>
      <c r="E33" s="93"/>
      <c r="F33" s="44"/>
      <c r="G33" s="45"/>
      <c r="H33" s="45"/>
      <c r="I33" s="45"/>
      <c r="J33" s="45"/>
      <c r="K33" s="45"/>
      <c r="L33" s="45"/>
      <c r="M33" s="45"/>
      <c r="N33" s="45"/>
      <c r="O33" s="46"/>
      <c r="P33" s="44"/>
      <c r="Q33" s="45"/>
      <c r="R33" s="45"/>
      <c r="S33" s="45"/>
      <c r="T33" s="45"/>
      <c r="U33" s="45"/>
      <c r="V33" s="45"/>
      <c r="W33" s="45"/>
      <c r="X33" s="45"/>
      <c r="Y33" s="46"/>
      <c r="Z33" s="44"/>
      <c r="AA33" s="45"/>
      <c r="AB33" s="45"/>
      <c r="AC33" s="45"/>
      <c r="AD33" s="45"/>
      <c r="AE33" s="45"/>
      <c r="AF33" s="45"/>
      <c r="AG33" s="45"/>
      <c r="AH33" s="45"/>
      <c r="AI33" s="46"/>
      <c r="AJ33" s="44"/>
      <c r="AK33" s="45"/>
      <c r="AL33" s="45"/>
      <c r="AM33" s="45"/>
      <c r="AN33" s="45"/>
      <c r="AO33" s="45"/>
      <c r="AP33" s="45"/>
      <c r="AQ33" s="45"/>
      <c r="AR33" s="45"/>
      <c r="AS33" s="46"/>
      <c r="AT33" s="44"/>
      <c r="AU33" s="45"/>
      <c r="AV33" s="45"/>
      <c r="AW33" s="45"/>
      <c r="AX33" s="45"/>
      <c r="AY33" s="45"/>
      <c r="AZ33" s="45"/>
      <c r="BA33" s="45"/>
      <c r="BB33" s="45"/>
      <c r="BC33" s="46"/>
      <c r="BD33" s="44"/>
      <c r="BE33" s="45"/>
      <c r="BF33" s="45"/>
      <c r="BG33" s="45"/>
      <c r="BH33" s="45"/>
      <c r="BI33" s="45"/>
      <c r="BJ33" s="45"/>
      <c r="BK33" s="45"/>
      <c r="BL33" s="45"/>
      <c r="BM33" s="46"/>
      <c r="BN33" s="44"/>
      <c r="BO33" s="45"/>
      <c r="BP33" s="45"/>
      <c r="BQ33" s="45"/>
      <c r="BR33" s="45"/>
      <c r="BS33" s="45"/>
      <c r="BT33" s="45"/>
      <c r="BU33" s="45"/>
      <c r="BV33" s="45"/>
      <c r="BW33" s="46"/>
    </row>
    <row r="34" spans="1:75">
      <c r="A34" s="44"/>
      <c r="B34" s="45"/>
      <c r="C34" s="45"/>
      <c r="D34" s="45"/>
      <c r="E34" s="93"/>
      <c r="F34" s="44"/>
      <c r="G34" s="45"/>
      <c r="H34" s="45"/>
      <c r="I34" s="45"/>
      <c r="J34" s="45"/>
      <c r="K34" s="45"/>
      <c r="L34" s="45"/>
      <c r="M34" s="45"/>
      <c r="N34" s="45"/>
      <c r="O34" s="46"/>
      <c r="P34" s="44"/>
      <c r="Q34" s="45"/>
      <c r="R34" s="45"/>
      <c r="S34" s="45"/>
      <c r="T34" s="45"/>
      <c r="U34" s="45"/>
      <c r="V34" s="45"/>
      <c r="W34" s="45"/>
      <c r="X34" s="45"/>
      <c r="Y34" s="46"/>
      <c r="Z34" s="44"/>
      <c r="AA34" s="45"/>
      <c r="AB34" s="45"/>
      <c r="AC34" s="45"/>
      <c r="AD34" s="45"/>
      <c r="AE34" s="45"/>
      <c r="AF34" s="45"/>
      <c r="AG34" s="45"/>
      <c r="AH34" s="45"/>
      <c r="AI34" s="46"/>
      <c r="AJ34" s="44"/>
      <c r="AK34" s="45"/>
      <c r="AL34" s="45"/>
      <c r="AM34" s="45"/>
      <c r="AN34" s="45"/>
      <c r="AO34" s="45"/>
      <c r="AP34" s="45"/>
      <c r="AQ34" s="45"/>
      <c r="AR34" s="45"/>
      <c r="AS34" s="46"/>
      <c r="AT34" s="44"/>
      <c r="AU34" s="45"/>
      <c r="AV34" s="45"/>
      <c r="AW34" s="45"/>
      <c r="AX34" s="45"/>
      <c r="AY34" s="45"/>
      <c r="AZ34" s="45"/>
      <c r="BA34" s="45"/>
      <c r="BB34" s="45"/>
      <c r="BC34" s="46"/>
      <c r="BD34" s="44"/>
      <c r="BE34" s="45"/>
      <c r="BF34" s="45"/>
      <c r="BG34" s="45"/>
      <c r="BH34" s="45"/>
      <c r="BI34" s="45"/>
      <c r="BJ34" s="45"/>
      <c r="BK34" s="45"/>
      <c r="BL34" s="45"/>
      <c r="BM34" s="46"/>
      <c r="BN34" s="44"/>
      <c r="BO34" s="45"/>
      <c r="BP34" s="45"/>
      <c r="BQ34" s="45"/>
      <c r="BR34" s="45"/>
      <c r="BS34" s="45"/>
      <c r="BT34" s="45"/>
      <c r="BU34" s="45"/>
      <c r="BV34" s="45"/>
      <c r="BW34" s="46"/>
    </row>
    <row r="35" spans="1:75">
      <c r="A35" s="44"/>
      <c r="B35" s="45"/>
      <c r="C35" s="45"/>
      <c r="D35" s="45"/>
      <c r="E35" s="93"/>
      <c r="F35" s="44"/>
      <c r="G35" s="45"/>
      <c r="H35" s="45"/>
      <c r="I35" s="45"/>
      <c r="J35" s="45"/>
      <c r="K35" s="45"/>
      <c r="L35" s="45"/>
      <c r="M35" s="45"/>
      <c r="N35" s="45"/>
      <c r="O35" s="46"/>
      <c r="P35" s="44"/>
      <c r="Q35" s="45"/>
      <c r="R35" s="45"/>
      <c r="S35" s="45"/>
      <c r="T35" s="45"/>
      <c r="U35" s="45"/>
      <c r="V35" s="45"/>
      <c r="W35" s="45"/>
      <c r="X35" s="45"/>
      <c r="Y35" s="46"/>
      <c r="Z35" s="44"/>
      <c r="AA35" s="45"/>
      <c r="AB35" s="45"/>
      <c r="AC35" s="45"/>
      <c r="AD35" s="45"/>
      <c r="AE35" s="45"/>
      <c r="AF35" s="45"/>
      <c r="AG35" s="45"/>
      <c r="AH35" s="45"/>
      <c r="AI35" s="46"/>
      <c r="AJ35" s="44"/>
      <c r="AK35" s="45"/>
      <c r="AL35" s="45"/>
      <c r="AM35" s="45"/>
      <c r="AN35" s="45"/>
      <c r="AO35" s="45"/>
      <c r="AP35" s="45"/>
      <c r="AQ35" s="45"/>
      <c r="AR35" s="45"/>
      <c r="AS35" s="46"/>
      <c r="AT35" s="44"/>
      <c r="AU35" s="45"/>
      <c r="AV35" s="45"/>
      <c r="AW35" s="45"/>
      <c r="AX35" s="45"/>
      <c r="AY35" s="45"/>
      <c r="AZ35" s="45"/>
      <c r="BA35" s="45"/>
      <c r="BB35" s="45"/>
      <c r="BC35" s="46"/>
      <c r="BD35" s="44"/>
      <c r="BE35" s="45"/>
      <c r="BF35" s="45"/>
      <c r="BG35" s="45"/>
      <c r="BH35" s="45"/>
      <c r="BI35" s="45"/>
      <c r="BJ35" s="45"/>
      <c r="BK35" s="45"/>
      <c r="BL35" s="45"/>
      <c r="BM35" s="46"/>
      <c r="BN35" s="44"/>
      <c r="BO35" s="45"/>
      <c r="BP35" s="45"/>
      <c r="BQ35" s="45"/>
      <c r="BR35" s="45"/>
      <c r="BS35" s="45"/>
      <c r="BT35" s="45"/>
      <c r="BU35" s="45"/>
      <c r="BV35" s="45"/>
      <c r="BW35" s="46"/>
    </row>
    <row r="36" spans="1:75">
      <c r="A36" s="44"/>
      <c r="B36" s="45"/>
      <c r="C36" s="45"/>
      <c r="D36" s="45"/>
      <c r="E36" s="93"/>
      <c r="F36" s="44"/>
      <c r="G36" s="45"/>
      <c r="H36" s="45"/>
      <c r="I36" s="45"/>
      <c r="J36" s="45"/>
      <c r="K36" s="45"/>
      <c r="L36" s="45"/>
      <c r="M36" s="45"/>
      <c r="N36" s="45"/>
      <c r="O36" s="46"/>
      <c r="P36" s="44"/>
      <c r="Q36" s="45"/>
      <c r="R36" s="45"/>
      <c r="S36" s="45"/>
      <c r="T36" s="45"/>
      <c r="U36" s="45"/>
      <c r="V36" s="45"/>
      <c r="W36" s="45"/>
      <c r="X36" s="45"/>
      <c r="Y36" s="46"/>
      <c r="Z36" s="44"/>
      <c r="AA36" s="45"/>
      <c r="AB36" s="45"/>
      <c r="AC36" s="45"/>
      <c r="AD36" s="45"/>
      <c r="AE36" s="45"/>
      <c r="AF36" s="45"/>
      <c r="AG36" s="45"/>
      <c r="AH36" s="45"/>
      <c r="AI36" s="46"/>
      <c r="AJ36" s="44"/>
      <c r="AK36" s="45"/>
      <c r="AL36" s="45"/>
      <c r="AM36" s="45"/>
      <c r="AN36" s="45"/>
      <c r="AO36" s="45"/>
      <c r="AP36" s="45"/>
      <c r="AQ36" s="45"/>
      <c r="AR36" s="45"/>
      <c r="AS36" s="46"/>
      <c r="AT36" s="44"/>
      <c r="AU36" s="45"/>
      <c r="AV36" s="45"/>
      <c r="AW36" s="45"/>
      <c r="AX36" s="45"/>
      <c r="AY36" s="45"/>
      <c r="AZ36" s="45"/>
      <c r="BA36" s="45"/>
      <c r="BB36" s="45"/>
      <c r="BC36" s="46"/>
      <c r="BD36" s="44"/>
      <c r="BE36" s="45"/>
      <c r="BF36" s="45"/>
      <c r="BG36" s="45"/>
      <c r="BH36" s="45"/>
      <c r="BI36" s="45"/>
      <c r="BJ36" s="45"/>
      <c r="BK36" s="45"/>
      <c r="BL36" s="45"/>
      <c r="BM36" s="46"/>
      <c r="BN36" s="44"/>
      <c r="BO36" s="45"/>
      <c r="BP36" s="45"/>
      <c r="BQ36" s="45"/>
      <c r="BR36" s="45"/>
      <c r="BS36" s="45"/>
      <c r="BT36" s="45"/>
      <c r="BU36" s="45"/>
      <c r="BV36" s="45"/>
      <c r="BW36" s="46"/>
    </row>
    <row r="37" spans="1:75">
      <c r="A37" s="44"/>
      <c r="B37" s="45"/>
      <c r="C37" s="45"/>
      <c r="D37" s="45"/>
      <c r="E37" s="93"/>
      <c r="F37" s="44"/>
      <c r="G37" s="45"/>
      <c r="H37" s="45"/>
      <c r="I37" s="45"/>
      <c r="J37" s="45"/>
      <c r="K37" s="45"/>
      <c r="L37" s="45"/>
      <c r="M37" s="45"/>
      <c r="N37" s="45"/>
      <c r="O37" s="46"/>
      <c r="P37" s="44"/>
      <c r="Q37" s="45"/>
      <c r="R37" s="45"/>
      <c r="S37" s="45"/>
      <c r="T37" s="45"/>
      <c r="U37" s="45"/>
      <c r="V37" s="45"/>
      <c r="W37" s="45"/>
      <c r="X37" s="45"/>
      <c r="Y37" s="46"/>
      <c r="Z37" s="44"/>
      <c r="AA37" s="45"/>
      <c r="AB37" s="45"/>
      <c r="AC37" s="45"/>
      <c r="AD37" s="45"/>
      <c r="AE37" s="45"/>
      <c r="AF37" s="45"/>
      <c r="AG37" s="45"/>
      <c r="AH37" s="45"/>
      <c r="AI37" s="46"/>
      <c r="AJ37" s="44"/>
      <c r="AK37" s="45"/>
      <c r="AL37" s="45"/>
      <c r="AM37" s="45"/>
      <c r="AN37" s="45"/>
      <c r="AO37" s="45"/>
      <c r="AP37" s="45"/>
      <c r="AQ37" s="45"/>
      <c r="AR37" s="45"/>
      <c r="AS37" s="46"/>
      <c r="AT37" s="44"/>
      <c r="AU37" s="45"/>
      <c r="AV37" s="45"/>
      <c r="AW37" s="45"/>
      <c r="AX37" s="45"/>
      <c r="AY37" s="45"/>
      <c r="AZ37" s="45"/>
      <c r="BA37" s="45"/>
      <c r="BB37" s="45"/>
      <c r="BC37" s="46"/>
      <c r="BD37" s="44"/>
      <c r="BE37" s="45"/>
      <c r="BF37" s="45"/>
      <c r="BG37" s="45"/>
      <c r="BH37" s="45"/>
      <c r="BI37" s="45"/>
      <c r="BJ37" s="45"/>
      <c r="BK37" s="45"/>
      <c r="BL37" s="45"/>
      <c r="BM37" s="46"/>
      <c r="BN37" s="44"/>
      <c r="BO37" s="45"/>
      <c r="BP37" s="45"/>
      <c r="BQ37" s="45"/>
      <c r="BR37" s="45"/>
      <c r="BS37" s="45"/>
      <c r="BT37" s="45"/>
      <c r="BU37" s="45"/>
      <c r="BV37" s="45"/>
      <c r="BW37" s="46"/>
    </row>
    <row r="38" spans="1:75">
      <c r="A38" s="44"/>
      <c r="B38" s="45"/>
      <c r="C38" s="45"/>
      <c r="D38" s="45"/>
      <c r="E38" s="93"/>
      <c r="F38" s="44"/>
      <c r="G38" s="45"/>
      <c r="H38" s="45"/>
      <c r="I38" s="45"/>
      <c r="J38" s="45"/>
      <c r="K38" s="45"/>
      <c r="L38" s="45"/>
      <c r="M38" s="45"/>
      <c r="N38" s="45"/>
      <c r="O38" s="46"/>
      <c r="P38" s="44"/>
      <c r="Q38" s="45"/>
      <c r="R38" s="45"/>
      <c r="S38" s="45"/>
      <c r="T38" s="45"/>
      <c r="U38" s="45"/>
      <c r="V38" s="45"/>
      <c r="W38" s="45"/>
      <c r="X38" s="45"/>
      <c r="Y38" s="46"/>
      <c r="Z38" s="44"/>
      <c r="AA38" s="45"/>
      <c r="AB38" s="45"/>
      <c r="AC38" s="45"/>
      <c r="AD38" s="45"/>
      <c r="AE38" s="45"/>
      <c r="AF38" s="45"/>
      <c r="AG38" s="45"/>
      <c r="AH38" s="45"/>
      <c r="AI38" s="46"/>
      <c r="AJ38" s="44"/>
      <c r="AK38" s="45"/>
      <c r="AL38" s="45"/>
      <c r="AM38" s="45"/>
      <c r="AN38" s="45"/>
      <c r="AO38" s="45"/>
      <c r="AP38" s="45"/>
      <c r="AQ38" s="45"/>
      <c r="AR38" s="45"/>
      <c r="AS38" s="46"/>
      <c r="AT38" s="44"/>
      <c r="AU38" s="45"/>
      <c r="AV38" s="45"/>
      <c r="AW38" s="45"/>
      <c r="AX38" s="45"/>
      <c r="AY38" s="45"/>
      <c r="AZ38" s="45"/>
      <c r="BA38" s="45"/>
      <c r="BB38" s="45"/>
      <c r="BC38" s="46"/>
      <c r="BD38" s="44"/>
      <c r="BE38" s="45"/>
      <c r="BF38" s="45"/>
      <c r="BG38" s="45"/>
      <c r="BH38" s="45"/>
      <c r="BI38" s="45"/>
      <c r="BJ38" s="45"/>
      <c r="BK38" s="45"/>
      <c r="BL38" s="45"/>
      <c r="BM38" s="46"/>
      <c r="BN38" s="44"/>
      <c r="BO38" s="45"/>
      <c r="BP38" s="45"/>
      <c r="BQ38" s="45"/>
      <c r="BR38" s="45"/>
      <c r="BS38" s="45"/>
      <c r="BT38" s="45"/>
      <c r="BU38" s="45"/>
      <c r="BV38" s="45"/>
      <c r="BW38" s="46"/>
    </row>
    <row r="39" spans="1:75" ht="16" thickBot="1">
      <c r="A39" s="47"/>
      <c r="B39" s="48"/>
      <c r="C39" s="48"/>
      <c r="D39" s="48"/>
      <c r="E39" s="94"/>
      <c r="F39" s="47"/>
      <c r="G39" s="48"/>
      <c r="H39" s="48"/>
      <c r="I39" s="48"/>
      <c r="J39" s="48"/>
      <c r="K39" s="48"/>
      <c r="L39" s="48"/>
      <c r="M39" s="48"/>
      <c r="N39" s="48"/>
      <c r="O39" s="49"/>
      <c r="P39" s="47"/>
      <c r="Q39" s="48"/>
      <c r="R39" s="48"/>
      <c r="S39" s="48"/>
      <c r="T39" s="48"/>
      <c r="U39" s="48"/>
      <c r="V39" s="48"/>
      <c r="W39" s="48"/>
      <c r="X39" s="48"/>
      <c r="Y39" s="49"/>
      <c r="Z39" s="47"/>
      <c r="AA39" s="48"/>
      <c r="AB39" s="48"/>
      <c r="AC39" s="48"/>
      <c r="AD39" s="48"/>
      <c r="AE39" s="48"/>
      <c r="AF39" s="48"/>
      <c r="AG39" s="48"/>
      <c r="AH39" s="48"/>
      <c r="AI39" s="49"/>
      <c r="AJ39" s="47"/>
      <c r="AK39" s="48"/>
      <c r="AL39" s="48"/>
      <c r="AM39" s="48"/>
      <c r="AN39" s="48"/>
      <c r="AO39" s="48"/>
      <c r="AP39" s="48"/>
      <c r="AQ39" s="48"/>
      <c r="AR39" s="48"/>
      <c r="AS39" s="49"/>
      <c r="AT39" s="47"/>
      <c r="AU39" s="48"/>
      <c r="AV39" s="48"/>
      <c r="AW39" s="48"/>
      <c r="AX39" s="48"/>
      <c r="AY39" s="48"/>
      <c r="AZ39" s="48"/>
      <c r="BA39" s="48"/>
      <c r="BB39" s="48"/>
      <c r="BC39" s="49"/>
      <c r="BD39" s="47"/>
      <c r="BE39" s="48"/>
      <c r="BF39" s="48"/>
      <c r="BG39" s="48"/>
      <c r="BH39" s="48"/>
      <c r="BI39" s="48"/>
      <c r="BJ39" s="48"/>
      <c r="BK39" s="48"/>
      <c r="BL39" s="48"/>
      <c r="BM39" s="49"/>
      <c r="BN39" s="47"/>
      <c r="BO39" s="48"/>
      <c r="BP39" s="48"/>
      <c r="BQ39" s="48"/>
      <c r="BR39" s="48"/>
      <c r="BS39" s="48"/>
      <c r="BT39" s="48"/>
      <c r="BU39" s="48"/>
      <c r="BV39" s="48"/>
      <c r="BW39" s="49"/>
    </row>
    <row r="42" spans="1:75" ht="18">
      <c r="A42" s="20" t="s">
        <v>58</v>
      </c>
    </row>
    <row r="44" spans="1:75" ht="15" customHeight="1">
      <c r="A44" s="96"/>
      <c r="B44" s="50" t="s">
        <v>2</v>
      </c>
      <c r="C44" s="50"/>
      <c r="D44" s="50"/>
      <c r="E44" s="50"/>
      <c r="F44" s="51" t="s">
        <v>46</v>
      </c>
      <c r="G44" s="51"/>
      <c r="H44" s="51" t="s">
        <v>46</v>
      </c>
      <c r="I44" s="51"/>
      <c r="J44" s="51" t="s">
        <v>46</v>
      </c>
      <c r="K44" s="51"/>
      <c r="L44" s="51" t="s">
        <v>46</v>
      </c>
      <c r="M44" s="51"/>
      <c r="N44" s="51" t="s">
        <v>46</v>
      </c>
      <c r="O44" s="51"/>
      <c r="P44" s="51" t="s">
        <v>46</v>
      </c>
      <c r="Q44" s="51"/>
      <c r="R44" s="51" t="s">
        <v>47</v>
      </c>
      <c r="S44" s="51"/>
      <c r="T44" s="51" t="s">
        <v>48</v>
      </c>
      <c r="U44" s="51"/>
    </row>
    <row r="45" spans="1:75" ht="15" customHeight="1">
      <c r="A45" s="96"/>
      <c r="B45" s="50"/>
      <c r="C45" s="50"/>
      <c r="D45" s="50"/>
      <c r="E45" s="50"/>
      <c r="F45" s="50" t="s">
        <v>62</v>
      </c>
      <c r="G45" s="50"/>
      <c r="H45" s="50" t="s">
        <v>61</v>
      </c>
      <c r="I45" s="50"/>
      <c r="J45" s="50" t="s">
        <v>29</v>
      </c>
      <c r="K45" s="50"/>
      <c r="L45" s="50" t="s">
        <v>64</v>
      </c>
      <c r="M45" s="50"/>
      <c r="N45" s="50" t="s">
        <v>63</v>
      </c>
      <c r="O45" s="50"/>
      <c r="P45" s="50" t="s">
        <v>65</v>
      </c>
      <c r="Q45" s="50"/>
      <c r="R45" s="50" t="s">
        <v>34</v>
      </c>
      <c r="S45" s="50"/>
      <c r="T45" s="50" t="s">
        <v>41</v>
      </c>
      <c r="U45" s="50"/>
      <c r="V45" s="100" t="s">
        <v>72</v>
      </c>
      <c r="W45" s="100"/>
      <c r="X45" s="100"/>
      <c r="Y45" s="100"/>
      <c r="Z45" s="100"/>
      <c r="AA45" s="100"/>
      <c r="AB45" s="100"/>
      <c r="AC45" s="100"/>
    </row>
    <row r="46" spans="1:75">
      <c r="A46" s="96"/>
      <c r="B46" s="95"/>
      <c r="C46" s="95"/>
      <c r="D46" s="95"/>
      <c r="E46" s="95"/>
      <c r="F46" s="50"/>
      <c r="G46" s="50"/>
      <c r="H46" s="50"/>
      <c r="I46" s="50"/>
      <c r="J46" s="50"/>
      <c r="K46" s="50"/>
      <c r="L46" s="50"/>
      <c r="M46" s="50"/>
      <c r="N46" s="50"/>
      <c r="O46" s="50"/>
      <c r="P46" s="50"/>
      <c r="Q46" s="50"/>
      <c r="R46" s="50"/>
      <c r="S46" s="50"/>
      <c r="T46" s="50"/>
      <c r="U46" s="50"/>
      <c r="V46" s="100"/>
      <c r="W46" s="100"/>
      <c r="X46" s="100"/>
      <c r="Y46" s="100"/>
      <c r="Z46" s="100"/>
      <c r="AA46" s="100"/>
      <c r="AB46" s="100"/>
      <c r="AC46" s="100"/>
    </row>
    <row r="47" spans="1:75">
      <c r="A47" s="28" t="s">
        <v>51</v>
      </c>
      <c r="B47" s="29" t="s">
        <v>71</v>
      </c>
      <c r="C47" s="29"/>
      <c r="D47" s="29"/>
      <c r="E47" s="29"/>
      <c r="F47" s="29">
        <v>288</v>
      </c>
      <c r="G47" s="29"/>
      <c r="H47" s="29">
        <v>200</v>
      </c>
      <c r="I47" s="29"/>
      <c r="J47" s="29">
        <v>12</v>
      </c>
      <c r="K47" s="29"/>
      <c r="L47" s="29">
        <f>F47-10</f>
        <v>278</v>
      </c>
      <c r="M47" s="29"/>
      <c r="N47" s="29">
        <f>H47-10</f>
        <v>190</v>
      </c>
      <c r="O47" s="29"/>
      <c r="P47" s="29">
        <v>10</v>
      </c>
      <c r="Q47" s="29"/>
      <c r="R47" s="29">
        <v>64</v>
      </c>
      <c r="S47" s="29"/>
      <c r="T47" s="98">
        <v>0.74</v>
      </c>
      <c r="U47" s="99"/>
      <c r="V47" s="101" t="s">
        <v>76</v>
      </c>
      <c r="W47" s="102"/>
      <c r="X47" s="102"/>
      <c r="Y47" s="102"/>
      <c r="Z47" s="102"/>
      <c r="AA47" s="102"/>
      <c r="AB47" s="102"/>
      <c r="AC47" s="102"/>
    </row>
    <row r="48" spans="1:75">
      <c r="A48" s="28" t="s">
        <v>53</v>
      </c>
      <c r="B48" s="29" t="s">
        <v>71</v>
      </c>
      <c r="C48" s="29"/>
      <c r="D48" s="29"/>
      <c r="E48" s="29"/>
      <c r="F48" s="29">
        <v>357</v>
      </c>
      <c r="G48" s="29"/>
      <c r="H48" s="29">
        <v>265</v>
      </c>
      <c r="I48" s="29"/>
      <c r="J48" s="29">
        <v>12</v>
      </c>
      <c r="K48" s="29"/>
      <c r="L48" s="29">
        <f t="shared" ref="L48:L52" si="0">F48-10</f>
        <v>347</v>
      </c>
      <c r="M48" s="29"/>
      <c r="N48" s="29">
        <f t="shared" ref="N48:N52" si="1">H48-10</f>
        <v>255</v>
      </c>
      <c r="O48" s="29"/>
      <c r="P48" s="29">
        <v>10</v>
      </c>
      <c r="Q48" s="29"/>
      <c r="R48" s="29">
        <v>78</v>
      </c>
      <c r="S48" s="29"/>
      <c r="T48" s="98">
        <v>0.89</v>
      </c>
      <c r="U48" s="99"/>
      <c r="V48" s="101" t="s">
        <v>77</v>
      </c>
      <c r="W48" s="102"/>
      <c r="X48" s="102"/>
      <c r="Y48" s="102"/>
      <c r="Z48" s="102"/>
      <c r="AA48" s="102"/>
      <c r="AB48" s="102"/>
      <c r="AC48" s="102"/>
    </row>
    <row r="49" spans="1:29">
      <c r="A49" s="28" t="s">
        <v>66</v>
      </c>
      <c r="B49" s="29" t="s">
        <v>71</v>
      </c>
      <c r="C49" s="29"/>
      <c r="D49" s="29"/>
      <c r="E49" s="29"/>
      <c r="F49" s="29">
        <v>413</v>
      </c>
      <c r="G49" s="29"/>
      <c r="H49" s="29">
        <v>303</v>
      </c>
      <c r="I49" s="29"/>
      <c r="J49" s="29">
        <v>12</v>
      </c>
      <c r="K49" s="29"/>
      <c r="L49" s="29">
        <f t="shared" si="0"/>
        <v>403</v>
      </c>
      <c r="M49" s="29"/>
      <c r="N49" s="29">
        <f t="shared" si="1"/>
        <v>293</v>
      </c>
      <c r="O49" s="29"/>
      <c r="P49" s="29">
        <v>10</v>
      </c>
      <c r="Q49" s="29"/>
      <c r="R49" s="29">
        <v>103</v>
      </c>
      <c r="S49" s="29"/>
      <c r="T49" s="97">
        <v>1.1000000000000001</v>
      </c>
      <c r="U49" s="97"/>
      <c r="V49" s="101" t="s">
        <v>78</v>
      </c>
      <c r="W49" s="102"/>
      <c r="X49" s="102"/>
      <c r="Y49" s="102"/>
      <c r="Z49" s="102"/>
      <c r="AA49" s="102"/>
      <c r="AB49" s="102"/>
      <c r="AC49" s="102"/>
    </row>
    <row r="50" spans="1:29">
      <c r="A50" s="28" t="s">
        <v>67</v>
      </c>
      <c r="B50" s="29" t="s">
        <v>71</v>
      </c>
      <c r="C50" s="29"/>
      <c r="D50" s="29"/>
      <c r="E50" s="29"/>
      <c r="F50" s="29">
        <v>518</v>
      </c>
      <c r="G50" s="29"/>
      <c r="H50" s="29">
        <v>353</v>
      </c>
      <c r="I50" s="29"/>
      <c r="J50" s="29">
        <v>12</v>
      </c>
      <c r="K50" s="29"/>
      <c r="L50" s="29">
        <f t="shared" si="0"/>
        <v>508</v>
      </c>
      <c r="M50" s="29"/>
      <c r="N50" s="29">
        <f t="shared" si="1"/>
        <v>343</v>
      </c>
      <c r="O50" s="29"/>
      <c r="P50" s="29">
        <v>10</v>
      </c>
      <c r="Q50" s="29"/>
      <c r="R50" s="29">
        <v>141</v>
      </c>
      <c r="S50" s="29"/>
      <c r="T50" s="97">
        <v>1.31</v>
      </c>
      <c r="U50" s="97"/>
      <c r="V50" s="101" t="s">
        <v>79</v>
      </c>
      <c r="W50" s="102"/>
      <c r="X50" s="102"/>
      <c r="Y50" s="102"/>
      <c r="Z50" s="102"/>
      <c r="AA50" s="102"/>
      <c r="AB50" s="102"/>
      <c r="AC50" s="102"/>
    </row>
    <row r="51" spans="1:29">
      <c r="A51" s="28" t="s">
        <v>68</v>
      </c>
      <c r="B51" s="29" t="s">
        <v>71</v>
      </c>
      <c r="C51" s="29"/>
      <c r="D51" s="29"/>
      <c r="E51" s="29"/>
      <c r="F51" s="29">
        <v>432</v>
      </c>
      <c r="G51" s="29"/>
      <c r="H51" s="29">
        <v>582</v>
      </c>
      <c r="I51" s="29"/>
      <c r="J51" s="29">
        <v>12</v>
      </c>
      <c r="K51" s="29"/>
      <c r="L51" s="29">
        <f t="shared" si="0"/>
        <v>422</v>
      </c>
      <c r="M51" s="29"/>
      <c r="N51" s="29">
        <f t="shared" si="1"/>
        <v>572</v>
      </c>
      <c r="O51" s="29"/>
      <c r="P51" s="29">
        <v>10</v>
      </c>
      <c r="Q51" s="29"/>
      <c r="R51" s="29">
        <v>205</v>
      </c>
      <c r="S51" s="29"/>
      <c r="T51" s="97">
        <v>2.27</v>
      </c>
      <c r="U51" s="97"/>
      <c r="V51" s="101" t="s">
        <v>80</v>
      </c>
      <c r="W51" s="102"/>
      <c r="X51" s="102"/>
      <c r="Y51" s="102"/>
      <c r="Z51" s="102"/>
      <c r="AA51" s="102"/>
      <c r="AB51" s="102"/>
      <c r="AC51" s="102"/>
    </row>
    <row r="52" spans="1:29">
      <c r="A52" s="28" t="s">
        <v>69</v>
      </c>
      <c r="B52" s="29" t="s">
        <v>71</v>
      </c>
      <c r="C52" s="29"/>
      <c r="D52" s="29"/>
      <c r="E52" s="29"/>
      <c r="F52" s="29">
        <v>730</v>
      </c>
      <c r="G52" s="29"/>
      <c r="H52" s="29">
        <v>540</v>
      </c>
      <c r="I52" s="29"/>
      <c r="J52" s="29">
        <v>12</v>
      </c>
      <c r="K52" s="29"/>
      <c r="L52" s="29">
        <f t="shared" si="0"/>
        <v>720</v>
      </c>
      <c r="M52" s="29"/>
      <c r="N52" s="29">
        <f t="shared" si="1"/>
        <v>530</v>
      </c>
      <c r="O52" s="29"/>
      <c r="P52" s="29">
        <v>10</v>
      </c>
      <c r="Q52" s="29"/>
      <c r="R52" s="29">
        <v>308</v>
      </c>
      <c r="S52" s="29"/>
      <c r="T52" s="97">
        <v>4.76</v>
      </c>
      <c r="U52" s="97"/>
      <c r="V52" s="101" t="s">
        <v>81</v>
      </c>
      <c r="W52" s="102"/>
      <c r="X52" s="102"/>
      <c r="Y52" s="102"/>
      <c r="Z52" s="102"/>
      <c r="AA52" s="102"/>
      <c r="AB52" s="102"/>
      <c r="AC52" s="102"/>
    </row>
    <row r="53" spans="1:29">
      <c r="A53" s="16"/>
      <c r="B53" s="29"/>
      <c r="C53" s="29"/>
      <c r="D53" s="29"/>
      <c r="E53" s="29"/>
      <c r="F53" s="29"/>
      <c r="G53" s="29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29"/>
      <c r="S53" s="29"/>
      <c r="T53" s="97"/>
      <c r="U53" s="97"/>
      <c r="V53" s="104"/>
      <c r="W53" s="104"/>
      <c r="X53" s="104"/>
      <c r="Y53" s="104"/>
      <c r="Z53" s="104"/>
      <c r="AA53" s="104"/>
      <c r="AB53" s="104"/>
      <c r="AC53" s="104"/>
    </row>
    <row r="54" spans="1:29">
      <c r="A54" s="16"/>
      <c r="B54" s="29"/>
      <c r="C54" s="29"/>
      <c r="D54" s="29"/>
      <c r="E54" s="29"/>
      <c r="F54" s="29"/>
      <c r="G54" s="29"/>
      <c r="H54" s="29"/>
      <c r="I54" s="29"/>
      <c r="J54" s="29"/>
      <c r="K54" s="29"/>
      <c r="L54" s="29"/>
      <c r="M54" s="29"/>
      <c r="N54" s="29"/>
      <c r="O54" s="29"/>
      <c r="P54" s="29"/>
      <c r="Q54" s="29"/>
      <c r="R54" s="29"/>
      <c r="S54" s="29"/>
      <c r="T54" s="97"/>
      <c r="U54" s="97"/>
      <c r="V54" s="104"/>
      <c r="W54" s="104"/>
      <c r="X54" s="104"/>
      <c r="Y54" s="104"/>
      <c r="Z54" s="104"/>
      <c r="AA54" s="104"/>
      <c r="AB54" s="104"/>
      <c r="AC54" s="104"/>
    </row>
    <row r="55" spans="1:29">
      <c r="A55" s="16"/>
      <c r="B55" s="29"/>
      <c r="C55" s="29"/>
      <c r="D55" s="29"/>
      <c r="E55" s="29"/>
      <c r="F55" s="29"/>
      <c r="G55" s="29"/>
      <c r="H55" s="29"/>
      <c r="I55" s="29"/>
      <c r="J55" s="29"/>
      <c r="K55" s="29"/>
      <c r="L55" s="29"/>
      <c r="M55" s="29"/>
      <c r="N55" s="29"/>
      <c r="O55" s="29"/>
      <c r="P55" s="29"/>
      <c r="Q55" s="29"/>
      <c r="R55" s="29"/>
      <c r="S55" s="29"/>
      <c r="T55" s="97"/>
      <c r="U55" s="97"/>
      <c r="V55" s="104"/>
      <c r="W55" s="104"/>
      <c r="X55" s="104"/>
      <c r="Y55" s="104"/>
      <c r="Z55" s="104"/>
      <c r="AA55" s="104"/>
      <c r="AB55" s="104"/>
      <c r="AC55" s="104"/>
    </row>
    <row r="56" spans="1:29">
      <c r="A56" s="16"/>
      <c r="B56" s="29"/>
      <c r="C56" s="29"/>
      <c r="D56" s="29"/>
      <c r="E56" s="29"/>
      <c r="F56" s="29"/>
      <c r="G56" s="29"/>
      <c r="H56" s="29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  <c r="T56" s="97"/>
      <c r="U56" s="97"/>
      <c r="V56" s="104"/>
      <c r="W56" s="104"/>
      <c r="X56" s="104"/>
      <c r="Y56" s="104"/>
      <c r="Z56" s="104"/>
      <c r="AA56" s="104"/>
      <c r="AB56" s="104"/>
      <c r="AC56" s="104"/>
    </row>
    <row r="57" spans="1:29">
      <c r="A57" s="16"/>
      <c r="B57" s="29"/>
      <c r="C57" s="29"/>
      <c r="D57" s="29"/>
      <c r="E57" s="29"/>
      <c r="F57" s="29"/>
      <c r="G57" s="29"/>
      <c r="H57" s="29"/>
      <c r="I57" s="29"/>
      <c r="J57" s="29"/>
      <c r="K57" s="29"/>
      <c r="L57" s="29"/>
      <c r="M57" s="29"/>
      <c r="N57" s="29"/>
      <c r="O57" s="29"/>
      <c r="P57" s="29"/>
      <c r="Q57" s="29"/>
      <c r="R57" s="29"/>
      <c r="S57" s="29"/>
      <c r="T57" s="97"/>
      <c r="U57" s="97"/>
      <c r="V57" s="104"/>
      <c r="W57" s="104"/>
      <c r="X57" s="104"/>
      <c r="Y57" s="104"/>
      <c r="Z57" s="104"/>
      <c r="AA57" s="104"/>
      <c r="AB57" s="104"/>
      <c r="AC57" s="104"/>
    </row>
    <row r="58" spans="1:29">
      <c r="A58" s="16"/>
      <c r="B58" s="29"/>
      <c r="C58" s="29"/>
      <c r="D58" s="29"/>
      <c r="E58" s="29"/>
      <c r="F58" s="29"/>
      <c r="G58" s="29"/>
      <c r="H58" s="29"/>
      <c r="I58" s="29"/>
      <c r="J58" s="29"/>
      <c r="K58" s="29"/>
      <c r="L58" s="29"/>
      <c r="M58" s="29"/>
      <c r="N58" s="29"/>
      <c r="O58" s="29"/>
      <c r="P58" s="29"/>
      <c r="Q58" s="29"/>
      <c r="R58" s="29"/>
      <c r="S58" s="29"/>
      <c r="T58" s="97"/>
      <c r="U58" s="97"/>
      <c r="V58" s="104"/>
      <c r="W58" s="104"/>
      <c r="X58" s="104"/>
      <c r="Y58" s="104"/>
      <c r="Z58" s="104"/>
      <c r="AA58" s="104"/>
      <c r="AB58" s="104"/>
      <c r="AC58" s="104"/>
    </row>
    <row r="59" spans="1:29">
      <c r="A59" s="16"/>
      <c r="B59" s="29"/>
      <c r="C59" s="29"/>
      <c r="D59" s="29"/>
      <c r="E59" s="29"/>
      <c r="F59" s="29"/>
      <c r="G59" s="29"/>
      <c r="H59" s="29"/>
      <c r="I59" s="29"/>
      <c r="J59" s="29"/>
      <c r="K59" s="29"/>
      <c r="L59" s="29"/>
      <c r="M59" s="29"/>
      <c r="N59" s="29"/>
      <c r="O59" s="29"/>
      <c r="P59" s="29"/>
      <c r="Q59" s="29"/>
      <c r="R59" s="29"/>
      <c r="S59" s="29"/>
      <c r="T59" s="97"/>
      <c r="U59" s="97"/>
      <c r="V59" s="104"/>
      <c r="W59" s="104"/>
      <c r="X59" s="104"/>
      <c r="Y59" s="104"/>
      <c r="Z59" s="104"/>
      <c r="AA59" s="104"/>
      <c r="AB59" s="104"/>
      <c r="AC59" s="104"/>
    </row>
    <row r="60" spans="1:29">
      <c r="A60" s="16"/>
      <c r="B60" s="29"/>
      <c r="C60" s="29"/>
      <c r="D60" s="29"/>
      <c r="E60" s="29"/>
      <c r="F60" s="29"/>
      <c r="G60" s="29"/>
      <c r="H60" s="29"/>
      <c r="I60" s="29"/>
      <c r="J60" s="29"/>
      <c r="K60" s="29"/>
      <c r="L60" s="29"/>
      <c r="M60" s="29"/>
      <c r="N60" s="29"/>
      <c r="O60" s="29"/>
      <c r="P60" s="29"/>
      <c r="Q60" s="29"/>
      <c r="R60" s="29"/>
      <c r="S60" s="29"/>
      <c r="T60" s="97"/>
      <c r="U60" s="97"/>
      <c r="V60" s="104"/>
      <c r="W60" s="104"/>
      <c r="X60" s="104"/>
      <c r="Y60" s="104"/>
      <c r="Z60" s="104"/>
      <c r="AA60" s="104"/>
      <c r="AB60" s="104"/>
      <c r="AC60" s="104"/>
    </row>
    <row r="61" spans="1:29">
      <c r="A61" s="16"/>
      <c r="B61" s="29"/>
      <c r="C61" s="29"/>
      <c r="D61" s="29"/>
      <c r="E61" s="29"/>
      <c r="F61" s="29"/>
      <c r="G61" s="29"/>
      <c r="H61" s="29"/>
      <c r="I61" s="29"/>
      <c r="J61" s="29"/>
      <c r="K61" s="29"/>
      <c r="L61" s="29"/>
      <c r="M61" s="29"/>
      <c r="N61" s="29"/>
      <c r="O61" s="29"/>
      <c r="P61" s="29"/>
      <c r="Q61" s="29"/>
      <c r="R61" s="29"/>
      <c r="S61" s="29"/>
      <c r="T61" s="97"/>
      <c r="U61" s="97"/>
      <c r="V61" s="104"/>
      <c r="W61" s="104"/>
      <c r="X61" s="104"/>
      <c r="Y61" s="104"/>
      <c r="Z61" s="104"/>
      <c r="AA61" s="104"/>
      <c r="AB61" s="104"/>
      <c r="AC61" s="104"/>
    </row>
    <row r="62" spans="1:29">
      <c r="A62" s="16"/>
      <c r="B62" s="29"/>
      <c r="C62" s="29"/>
      <c r="D62" s="29"/>
      <c r="E62" s="29"/>
      <c r="F62" s="29"/>
      <c r="G62" s="29"/>
      <c r="H62" s="29"/>
      <c r="I62" s="29"/>
      <c r="J62" s="29"/>
      <c r="K62" s="29"/>
      <c r="L62" s="29"/>
      <c r="M62" s="29"/>
      <c r="N62" s="29"/>
      <c r="O62" s="29"/>
      <c r="P62" s="29"/>
      <c r="Q62" s="29"/>
      <c r="R62" s="29"/>
      <c r="S62" s="29"/>
      <c r="T62" s="97"/>
      <c r="U62" s="97"/>
      <c r="V62" s="104"/>
      <c r="W62" s="104"/>
      <c r="X62" s="104"/>
      <c r="Y62" s="104"/>
      <c r="Z62" s="104"/>
      <c r="AA62" s="104"/>
      <c r="AB62" s="104"/>
      <c r="AC62" s="104"/>
    </row>
    <row r="63" spans="1:29">
      <c r="A63" s="16"/>
      <c r="B63" s="29"/>
      <c r="C63" s="29"/>
      <c r="D63" s="29"/>
      <c r="E63" s="29"/>
      <c r="F63" s="29"/>
      <c r="G63" s="29"/>
      <c r="H63" s="29"/>
      <c r="I63" s="29"/>
      <c r="J63" s="29"/>
      <c r="K63" s="29"/>
      <c r="L63" s="29"/>
      <c r="M63" s="29"/>
      <c r="N63" s="29"/>
      <c r="O63" s="29"/>
      <c r="P63" s="29"/>
      <c r="Q63" s="29"/>
      <c r="R63" s="29"/>
      <c r="S63" s="29"/>
      <c r="T63" s="97"/>
      <c r="U63" s="97"/>
      <c r="V63" s="104"/>
      <c r="W63" s="104"/>
      <c r="X63" s="104"/>
      <c r="Y63" s="104"/>
      <c r="Z63" s="104"/>
      <c r="AA63" s="104"/>
      <c r="AB63" s="104"/>
      <c r="AC63" s="104"/>
    </row>
    <row r="77" spans="1:29">
      <c r="A77" s="1" t="s">
        <v>75</v>
      </c>
    </row>
    <row r="78" spans="1:29">
      <c r="A78" s="28" t="s">
        <v>52</v>
      </c>
      <c r="B78" s="29" t="s">
        <v>71</v>
      </c>
      <c r="C78" s="29"/>
      <c r="D78" s="29"/>
      <c r="E78" s="29"/>
      <c r="F78" s="29">
        <v>353</v>
      </c>
      <c r="G78" s="29"/>
      <c r="H78" s="29">
        <v>250</v>
      </c>
      <c r="I78" s="29"/>
      <c r="J78" s="29">
        <v>12</v>
      </c>
      <c r="K78" s="29"/>
      <c r="L78" s="29">
        <f>F78-10</f>
        <v>343</v>
      </c>
      <c r="M78" s="29"/>
      <c r="N78" s="29">
        <f>H78-10</f>
        <v>240</v>
      </c>
      <c r="O78" s="29"/>
      <c r="P78" s="29">
        <v>10</v>
      </c>
      <c r="Q78" s="29"/>
      <c r="R78" s="29">
        <v>76</v>
      </c>
      <c r="S78" s="29"/>
      <c r="T78" s="98">
        <f>1200/1000</f>
        <v>1.2</v>
      </c>
      <c r="U78" s="99"/>
      <c r="V78" s="103" t="s">
        <v>73</v>
      </c>
      <c r="W78" s="102"/>
      <c r="X78" s="102"/>
      <c r="Y78" s="102"/>
      <c r="Z78" s="102"/>
      <c r="AA78" s="102"/>
      <c r="AB78" s="102"/>
      <c r="AC78" s="102"/>
    </row>
    <row r="79" spans="1:29">
      <c r="A79" s="28" t="s">
        <v>54</v>
      </c>
      <c r="B79" s="29" t="s">
        <v>71</v>
      </c>
      <c r="C79" s="29"/>
      <c r="D79" s="29"/>
      <c r="E79" s="29"/>
      <c r="F79" s="29">
        <v>373</v>
      </c>
      <c r="G79" s="29"/>
      <c r="H79" s="29">
        <v>261</v>
      </c>
      <c r="I79" s="29"/>
      <c r="J79" s="29">
        <v>12</v>
      </c>
      <c r="K79" s="29"/>
      <c r="L79" s="29">
        <f t="shared" ref="L79:L80" si="2">F79-10</f>
        <v>363</v>
      </c>
      <c r="M79" s="29"/>
      <c r="N79" s="29">
        <f t="shared" ref="N79:N80" si="3">H79-10</f>
        <v>251</v>
      </c>
      <c r="O79" s="29"/>
      <c r="P79" s="29">
        <v>10</v>
      </c>
      <c r="Q79" s="29"/>
      <c r="R79" s="29">
        <v>78</v>
      </c>
      <c r="S79" s="29"/>
      <c r="T79" s="98">
        <f>1210/1000</f>
        <v>1.21</v>
      </c>
      <c r="U79" s="99"/>
      <c r="V79" s="102" t="s">
        <v>70</v>
      </c>
      <c r="W79" s="102"/>
      <c r="X79" s="102"/>
      <c r="Y79" s="102"/>
      <c r="Z79" s="102"/>
      <c r="AA79" s="102"/>
      <c r="AB79" s="102"/>
      <c r="AC79" s="102"/>
    </row>
    <row r="80" spans="1:29">
      <c r="A80" s="28" t="s">
        <v>57</v>
      </c>
      <c r="B80" s="29" t="s">
        <v>71</v>
      </c>
      <c r="C80" s="29"/>
      <c r="D80" s="29"/>
      <c r="E80" s="29"/>
      <c r="F80" s="29">
        <v>275</v>
      </c>
      <c r="G80" s="29"/>
      <c r="H80" s="29">
        <v>396</v>
      </c>
      <c r="I80" s="29"/>
      <c r="J80" s="29">
        <v>12</v>
      </c>
      <c r="K80" s="29"/>
      <c r="L80" s="29">
        <f t="shared" si="2"/>
        <v>265</v>
      </c>
      <c r="M80" s="29"/>
      <c r="N80" s="29">
        <f t="shared" si="3"/>
        <v>386</v>
      </c>
      <c r="O80" s="29"/>
      <c r="P80" s="29">
        <v>10</v>
      </c>
      <c r="Q80" s="29"/>
      <c r="R80" s="29">
        <v>98</v>
      </c>
      <c r="S80" s="29"/>
      <c r="T80" s="98">
        <f>730/1000</f>
        <v>0.73</v>
      </c>
      <c r="U80" s="99"/>
      <c r="V80" s="103" t="s">
        <v>74</v>
      </c>
      <c r="W80" s="102"/>
      <c r="X80" s="102"/>
      <c r="Y80" s="102"/>
      <c r="Z80" s="102"/>
      <c r="AA80" s="102"/>
      <c r="AB80" s="102"/>
      <c r="AC80" s="102"/>
    </row>
  </sheetData>
  <autoFilter ref="F45:AC46">
    <filterColumn colId="0" showButton="0"/>
    <filterColumn colId="2" showButton="0"/>
    <filterColumn colId="4" showButton="0"/>
    <filterColumn colId="6" showButton="0"/>
    <filterColumn colId="8" showButton="0"/>
    <filterColumn colId="10" showButton="0"/>
    <filterColumn colId="12" showButton="0"/>
    <filterColumn colId="14" showButton="0"/>
    <filterColumn colId="16" showButton="0"/>
    <filterColumn colId="17" showButton="0"/>
    <filterColumn colId="18" showButton="0"/>
    <filterColumn colId="19" showButton="0"/>
    <filterColumn colId="20" showButton="0"/>
    <filterColumn colId="21" showButton="0"/>
    <filterColumn colId="22" showButton="0"/>
  </autoFilter>
  <mergeCells count="243">
    <mergeCell ref="V47:AC47"/>
    <mergeCell ref="V78:AC78"/>
    <mergeCell ref="V79:AC79"/>
    <mergeCell ref="V80:AC80"/>
    <mergeCell ref="V49:AC49"/>
    <mergeCell ref="V51:AC51"/>
    <mergeCell ref="V52:AC52"/>
    <mergeCell ref="V48:AC48"/>
    <mergeCell ref="V62:AC62"/>
    <mergeCell ref="V63:AC63"/>
    <mergeCell ref="V61:AC61"/>
    <mergeCell ref="V53:AC53"/>
    <mergeCell ref="V54:AC54"/>
    <mergeCell ref="V55:AC55"/>
    <mergeCell ref="V56:AC56"/>
    <mergeCell ref="V57:AC57"/>
    <mergeCell ref="V58:AC58"/>
    <mergeCell ref="V59:AC59"/>
    <mergeCell ref="V60:AC60"/>
    <mergeCell ref="V50:AC50"/>
    <mergeCell ref="A22:E39"/>
    <mergeCell ref="F22:O39"/>
    <mergeCell ref="P22:Y39"/>
    <mergeCell ref="Z22:AI39"/>
    <mergeCell ref="AJ22:AS39"/>
    <mergeCell ref="AT22:BC39"/>
    <mergeCell ref="BD3:BM4"/>
    <mergeCell ref="A5:E21"/>
    <mergeCell ref="F5:O21"/>
    <mergeCell ref="P5:Y21"/>
    <mergeCell ref="Z5:AI21"/>
    <mergeCell ref="AJ5:AS21"/>
    <mergeCell ref="AT5:BC21"/>
    <mergeCell ref="BD5:BM21"/>
    <mergeCell ref="A3:E4"/>
    <mergeCell ref="F3:O4"/>
    <mergeCell ref="P3:Y4"/>
    <mergeCell ref="Z3:AI4"/>
    <mergeCell ref="AJ3:AS4"/>
    <mergeCell ref="AT3:BC4"/>
    <mergeCell ref="R44:S44"/>
    <mergeCell ref="T44:U44"/>
    <mergeCell ref="F45:G46"/>
    <mergeCell ref="H45:I46"/>
    <mergeCell ref="N44:O44"/>
    <mergeCell ref="BD22:BM39"/>
    <mergeCell ref="BN3:BW4"/>
    <mergeCell ref="BN5:BW21"/>
    <mergeCell ref="BN22:BW39"/>
    <mergeCell ref="F44:G44"/>
    <mergeCell ref="H44:I44"/>
    <mergeCell ref="P44:Q44"/>
    <mergeCell ref="J44:K44"/>
    <mergeCell ref="L44:M44"/>
    <mergeCell ref="V45:AC46"/>
    <mergeCell ref="T47:U47"/>
    <mergeCell ref="F78:G78"/>
    <mergeCell ref="H78:I78"/>
    <mergeCell ref="R78:S78"/>
    <mergeCell ref="T78:U78"/>
    <mergeCell ref="L45:M46"/>
    <mergeCell ref="R45:S46"/>
    <mergeCell ref="T45:U46"/>
    <mergeCell ref="F47:G47"/>
    <mergeCell ref="H47:I47"/>
    <mergeCell ref="R47:S47"/>
    <mergeCell ref="N45:O46"/>
    <mergeCell ref="P45:Q46"/>
    <mergeCell ref="L47:M47"/>
    <mergeCell ref="N47:O47"/>
    <mergeCell ref="P47:Q47"/>
    <mergeCell ref="L78:M78"/>
    <mergeCell ref="N78:O78"/>
    <mergeCell ref="P78:Q78"/>
    <mergeCell ref="J45:K46"/>
    <mergeCell ref="J47:K47"/>
    <mergeCell ref="J78:K78"/>
    <mergeCell ref="T48:U48"/>
    <mergeCell ref="F48:G48"/>
    <mergeCell ref="P80:Q80"/>
    <mergeCell ref="N51:O51"/>
    <mergeCell ref="P51:Q51"/>
    <mergeCell ref="T80:U80"/>
    <mergeCell ref="F49:G49"/>
    <mergeCell ref="H49:I49"/>
    <mergeCell ref="R49:S49"/>
    <mergeCell ref="T49:U49"/>
    <mergeCell ref="N80:O80"/>
    <mergeCell ref="T79:U79"/>
    <mergeCell ref="F80:G80"/>
    <mergeCell ref="H80:I80"/>
    <mergeCell ref="R80:S80"/>
    <mergeCell ref="R50:S50"/>
    <mergeCell ref="R79:S79"/>
    <mergeCell ref="H54:I54"/>
    <mergeCell ref="J56:K56"/>
    <mergeCell ref="T56:U56"/>
    <mergeCell ref="F57:G57"/>
    <mergeCell ref="H57:I57"/>
    <mergeCell ref="T52:U52"/>
    <mergeCell ref="F53:G53"/>
    <mergeCell ref="H53:I53"/>
    <mergeCell ref="R53:S53"/>
    <mergeCell ref="H48:I48"/>
    <mergeCell ref="N79:O79"/>
    <mergeCell ref="F79:G79"/>
    <mergeCell ref="H79:I79"/>
    <mergeCell ref="J63:K63"/>
    <mergeCell ref="P79:Q79"/>
    <mergeCell ref="R48:S48"/>
    <mergeCell ref="T50:U50"/>
    <mergeCell ref="F51:G51"/>
    <mergeCell ref="H51:I51"/>
    <mergeCell ref="L49:M49"/>
    <mergeCell ref="F50:G50"/>
    <mergeCell ref="H50:I50"/>
    <mergeCell ref="J60:K60"/>
    <mergeCell ref="N49:O49"/>
    <mergeCell ref="P49:Q49"/>
    <mergeCell ref="N50:O50"/>
    <mergeCell ref="P50:Q50"/>
    <mergeCell ref="R54:S54"/>
    <mergeCell ref="T54:U54"/>
    <mergeCell ref="F55:G55"/>
    <mergeCell ref="H55:I55"/>
    <mergeCell ref="J53:K53"/>
    <mergeCell ref="F54:G54"/>
    <mergeCell ref="T53:U53"/>
    <mergeCell ref="L51:M51"/>
    <mergeCell ref="R51:S51"/>
    <mergeCell ref="T51:U51"/>
    <mergeCell ref="F52:G52"/>
    <mergeCell ref="H52:I52"/>
    <mergeCell ref="R52:S52"/>
    <mergeCell ref="L52:M52"/>
    <mergeCell ref="N52:O52"/>
    <mergeCell ref="P52:Q52"/>
    <mergeCell ref="L53:M53"/>
    <mergeCell ref="N53:O53"/>
    <mergeCell ref="P53:Q53"/>
    <mergeCell ref="T57:U57"/>
    <mergeCell ref="J55:K55"/>
    <mergeCell ref="R55:S55"/>
    <mergeCell ref="T55:U55"/>
    <mergeCell ref="F56:G56"/>
    <mergeCell ref="H56:I56"/>
    <mergeCell ref="R56:S56"/>
    <mergeCell ref="L55:M55"/>
    <mergeCell ref="N55:O55"/>
    <mergeCell ref="P55:Q55"/>
    <mergeCell ref="R57:S57"/>
    <mergeCell ref="J57:K57"/>
    <mergeCell ref="P57:Q57"/>
    <mergeCell ref="B59:E59"/>
    <mergeCell ref="J58:K58"/>
    <mergeCell ref="T60:U60"/>
    <mergeCell ref="F61:G61"/>
    <mergeCell ref="H61:I61"/>
    <mergeCell ref="R61:S61"/>
    <mergeCell ref="T61:U61"/>
    <mergeCell ref="J59:K59"/>
    <mergeCell ref="R59:S59"/>
    <mergeCell ref="T59:U59"/>
    <mergeCell ref="F60:G60"/>
    <mergeCell ref="H60:I60"/>
    <mergeCell ref="R60:S60"/>
    <mergeCell ref="F59:G59"/>
    <mergeCell ref="H59:I59"/>
    <mergeCell ref="B60:E60"/>
    <mergeCell ref="B61:E61"/>
    <mergeCell ref="R58:S58"/>
    <mergeCell ref="T58:U58"/>
    <mergeCell ref="F58:G58"/>
    <mergeCell ref="B57:E57"/>
    <mergeCell ref="H58:I58"/>
    <mergeCell ref="B55:E55"/>
    <mergeCell ref="B56:E56"/>
    <mergeCell ref="J54:K54"/>
    <mergeCell ref="L58:M58"/>
    <mergeCell ref="N58:O58"/>
    <mergeCell ref="P58:Q58"/>
    <mergeCell ref="B58:E58"/>
    <mergeCell ref="L57:M57"/>
    <mergeCell ref="N57:O57"/>
    <mergeCell ref="R63:S63"/>
    <mergeCell ref="T63:U63"/>
    <mergeCell ref="J62:K62"/>
    <mergeCell ref="L63:M63"/>
    <mergeCell ref="N63:O63"/>
    <mergeCell ref="R62:S62"/>
    <mergeCell ref="T62:U62"/>
    <mergeCell ref="F63:G63"/>
    <mergeCell ref="H63:I63"/>
    <mergeCell ref="F62:G62"/>
    <mergeCell ref="H62:I62"/>
    <mergeCell ref="B47:E47"/>
    <mergeCell ref="B78:E78"/>
    <mergeCell ref="B79:E79"/>
    <mergeCell ref="B48:E48"/>
    <mergeCell ref="B80:E80"/>
    <mergeCell ref="B49:E49"/>
    <mergeCell ref="B50:E50"/>
    <mergeCell ref="J48:K48"/>
    <mergeCell ref="P63:Q63"/>
    <mergeCell ref="B63:E63"/>
    <mergeCell ref="P54:Q54"/>
    <mergeCell ref="L48:M48"/>
    <mergeCell ref="N48:O48"/>
    <mergeCell ref="P48:Q48"/>
    <mergeCell ref="L80:M80"/>
    <mergeCell ref="L50:M50"/>
    <mergeCell ref="J79:K79"/>
    <mergeCell ref="L79:M79"/>
    <mergeCell ref="J61:K61"/>
    <mergeCell ref="J80:K80"/>
    <mergeCell ref="J49:K49"/>
    <mergeCell ref="J50:K50"/>
    <mergeCell ref="J51:K51"/>
    <mergeCell ref="J52:K52"/>
    <mergeCell ref="B44:E46"/>
    <mergeCell ref="A44:A46"/>
    <mergeCell ref="L61:M61"/>
    <mergeCell ref="N61:O61"/>
    <mergeCell ref="P61:Q61"/>
    <mergeCell ref="L62:M62"/>
    <mergeCell ref="N62:O62"/>
    <mergeCell ref="P62:Q62"/>
    <mergeCell ref="L59:M59"/>
    <mergeCell ref="N59:O59"/>
    <mergeCell ref="P59:Q59"/>
    <mergeCell ref="L60:M60"/>
    <mergeCell ref="N60:O60"/>
    <mergeCell ref="P60:Q60"/>
    <mergeCell ref="L56:M56"/>
    <mergeCell ref="N56:O56"/>
    <mergeCell ref="P56:Q56"/>
    <mergeCell ref="B62:E62"/>
    <mergeCell ref="B51:E51"/>
    <mergeCell ref="B52:E52"/>
    <mergeCell ref="B53:E53"/>
    <mergeCell ref="B54:E54"/>
    <mergeCell ref="L54:M54"/>
    <mergeCell ref="N54:O54"/>
  </mergeCells>
  <phoneticPr fontId="6" type="noConversion"/>
  <pageMargins left="0.75" right="0.75" top="1" bottom="1" header="0.5" footer="0.5"/>
  <pageSetup paperSize="9" scale="72" orientation="portrait" horizontalDpi="4294967292" verticalDpi="4294967292"/>
  <extLst>
    <ext xmlns:mx="http://schemas.microsoft.com/office/mac/excel/2008/main" uri="{64002731-A6B0-56B0-2670-7721B7C09600}">
      <mx:PLV Mode="0" OnePage="0" WScale="10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Tubes</vt:lpstr>
      <vt:lpstr>Envelopes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Stokes</dc:creator>
  <cp:lastModifiedBy>Patrick Dore</cp:lastModifiedBy>
  <cp:revision>0</cp:revision>
  <cp:lastPrinted>2015-10-29T17:39:28Z</cp:lastPrinted>
  <dcterms:created xsi:type="dcterms:W3CDTF">2014-10-13T17:51:28Z</dcterms:created>
  <dcterms:modified xsi:type="dcterms:W3CDTF">2016-04-12T18:17:37Z</dcterms:modified>
  <dc:language>en-IE</dc:language>
</cp:coreProperties>
</file>